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DieseArbeitsmappe"/>
  <mc:AlternateContent xmlns:mc="http://schemas.openxmlformats.org/markup-compatibility/2006">
    <mc:Choice Requires="x15">
      <x15ac:absPath xmlns:x15ac="http://schemas.microsoft.com/office/spreadsheetml/2010/11/ac" url="X:\VORLAGEN\Kalkulationstool\Kalkulationstool 2021\"/>
    </mc:Choice>
  </mc:AlternateContent>
  <xr:revisionPtr revIDLastSave="0" documentId="13_ncr:1_{653F4800-BB53-4DD8-B27C-212BF721670A}" xr6:coauthVersionLast="47" xr6:coauthVersionMax="47" xr10:uidLastSave="{00000000-0000-0000-0000-000000000000}"/>
  <bookViews>
    <workbookView xWindow="-120" yWindow="-120" windowWidth="29040" windowHeight="15840" xr2:uid="{00000000-000D-0000-FFFF-FFFF00000000}"/>
  </bookViews>
  <sheets>
    <sheet name="Infos" sheetId="1" r:id="rId1"/>
    <sheet name="++Bruttolohnrechner++" sheetId="8" r:id="rId2"/>
    <sheet name="A) Personal Künstlerisch" sheetId="3" r:id="rId3"/>
    <sheet name="B) Personal Verwaltung" sheetId="7" r:id="rId4"/>
    <sheet name="C) SACHAUFWAND" sheetId="6" r:id="rId5"/>
    <sheet name="D) Einnahmen-Ausgaben ab 5001€" sheetId="5" r:id="rId6"/>
  </sheets>
  <definedNames>
    <definedName name="_xlnm.Print_Area" localSheetId="2">'A) Personal Künstlerisch'!$B$2:$H$48</definedName>
    <definedName name="_xlnm.Print_Area" localSheetId="3">'B) Personal Verwaltung'!$B$1:$G$18</definedName>
    <definedName name="_xlnm.Print_Area" localSheetId="4">'C) SACHAUFWAND'!$B$1:$G$52</definedName>
    <definedName name="_xlnm.Print_Area" localSheetId="5">'D) Einnahmen-Ausgaben ab 5001€'!$A$1:$D$122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9" i="6" l="1"/>
  <c r="A38" i="5"/>
  <c r="A39" i="5"/>
  <c r="A40" i="5"/>
  <c r="A41" i="5"/>
  <c r="A42" i="5"/>
  <c r="A43" i="5"/>
  <c r="A44" i="5"/>
  <c r="A45" i="5"/>
  <c r="A46" i="5"/>
  <c r="A37" i="5"/>
  <c r="A50" i="5"/>
  <c r="A51" i="5"/>
  <c r="A52" i="5"/>
  <c r="A53" i="5"/>
  <c r="A54" i="5"/>
  <c r="A55" i="5"/>
  <c r="A56" i="5"/>
  <c r="A57" i="5"/>
  <c r="A58" i="5"/>
  <c r="A59" i="5"/>
  <c r="A60" i="5"/>
  <c r="A61" i="5"/>
  <c r="A62" i="5"/>
  <c r="A63" i="5"/>
  <c r="A64" i="5"/>
  <c r="A65" i="5"/>
  <c r="A66" i="5"/>
  <c r="A67" i="5"/>
  <c r="A68" i="5"/>
  <c r="A49" i="5"/>
  <c r="A76" i="5"/>
  <c r="A77" i="5"/>
  <c r="A78" i="5"/>
  <c r="A79" i="5"/>
  <c r="A80" i="5"/>
  <c r="A81" i="5"/>
  <c r="A82" i="5"/>
  <c r="A83" i="5"/>
  <c r="A84" i="5"/>
  <c r="A75" i="5"/>
  <c r="A99" i="5"/>
  <c r="A100" i="5"/>
  <c r="A101" i="5"/>
  <c r="A102" i="5"/>
  <c r="A103" i="5"/>
  <c r="A104" i="5"/>
  <c r="A105" i="5"/>
  <c r="A106" i="5"/>
  <c r="A107" i="5"/>
  <c r="A108" i="5"/>
  <c r="A109" i="5"/>
  <c r="A110" i="5"/>
  <c r="A111" i="5"/>
  <c r="A112" i="5"/>
  <c r="A113" i="5"/>
  <c r="A114" i="5"/>
  <c r="A115" i="5"/>
  <c r="A116" i="5"/>
  <c r="A117" i="5"/>
  <c r="A98" i="5"/>
  <c r="B29" i="5"/>
  <c r="B13" i="5"/>
  <c r="B30" i="5" s="1"/>
  <c r="F12" i="7"/>
  <c r="G12" i="7" s="1"/>
  <c r="B46" i="5" s="1"/>
  <c r="F11" i="7"/>
  <c r="G11" i="7" s="1"/>
  <c r="B45" i="5" s="1"/>
  <c r="F10" i="7"/>
  <c r="G10" i="7" s="1"/>
  <c r="B44" i="5" s="1"/>
  <c r="F9" i="7"/>
  <c r="G9" i="7" s="1"/>
  <c r="B43" i="5" s="1"/>
  <c r="F8" i="7"/>
  <c r="G8" i="7" s="1"/>
  <c r="B42" i="5" s="1"/>
  <c r="G7" i="7"/>
  <c r="B41" i="5" s="1"/>
  <c r="F7" i="7"/>
  <c r="F6" i="7"/>
  <c r="G6" i="7" s="1"/>
  <c r="B40" i="5" s="1"/>
  <c r="F5" i="7"/>
  <c r="G5" i="7" s="1"/>
  <c r="B39" i="5" s="1"/>
  <c r="F4" i="7"/>
  <c r="G4" i="7" s="1"/>
  <c r="B38" i="5" s="1"/>
  <c r="F3" i="7"/>
  <c r="G3" i="7" s="1"/>
  <c r="C31" i="3"/>
  <c r="C32" i="3"/>
  <c r="C33" i="3"/>
  <c r="C34" i="3"/>
  <c r="C35" i="3"/>
  <c r="C36" i="3"/>
  <c r="C38" i="3"/>
  <c r="C39" i="3"/>
  <c r="B31" i="3"/>
  <c r="A87" i="5" s="1"/>
  <c r="B32" i="3"/>
  <c r="A88" i="5" s="1"/>
  <c r="B33" i="3"/>
  <c r="A89" i="5" s="1"/>
  <c r="B34" i="3"/>
  <c r="A90" i="5" s="1"/>
  <c r="B35" i="3"/>
  <c r="A91" i="5" s="1"/>
  <c r="B36" i="3"/>
  <c r="A92" i="5" s="1"/>
  <c r="B37" i="3"/>
  <c r="A93" i="5" s="1"/>
  <c r="B38" i="3"/>
  <c r="A94" i="5" s="1"/>
  <c r="B39" i="3"/>
  <c r="A95" i="5" s="1"/>
  <c r="B30" i="3"/>
  <c r="A86" i="5" s="1"/>
  <c r="G27" i="3"/>
  <c r="H27" i="3" s="1"/>
  <c r="G26" i="3"/>
  <c r="H26" i="3" s="1"/>
  <c r="G25" i="3"/>
  <c r="H25" i="3" s="1"/>
  <c r="G24" i="3"/>
  <c r="H24" i="3" s="1"/>
  <c r="G23" i="3"/>
  <c r="H23" i="3" s="1"/>
  <c r="G22" i="3"/>
  <c r="H22" i="3" s="1"/>
  <c r="G21" i="3"/>
  <c r="H21" i="3" s="1"/>
  <c r="G20" i="3"/>
  <c r="H20" i="3" s="1"/>
  <c r="G19" i="3"/>
  <c r="H19" i="3" s="1"/>
  <c r="G18" i="3"/>
  <c r="H18" i="3" s="1"/>
  <c r="G13" i="3"/>
  <c r="H13" i="3" s="1"/>
  <c r="B84" i="5" s="1"/>
  <c r="G12" i="3"/>
  <c r="H12" i="3" s="1"/>
  <c r="B83" i="5" s="1"/>
  <c r="G11" i="3"/>
  <c r="H11" i="3" s="1"/>
  <c r="B82" i="5" s="1"/>
  <c r="G10" i="3"/>
  <c r="H10" i="3" s="1"/>
  <c r="B81" i="5" s="1"/>
  <c r="G9" i="3"/>
  <c r="H9" i="3" s="1"/>
  <c r="B80" i="5" s="1"/>
  <c r="G8" i="3"/>
  <c r="H8" i="3" s="1"/>
  <c r="B79" i="5" s="1"/>
  <c r="G7" i="3"/>
  <c r="H7" i="3" s="1"/>
  <c r="B78" i="5" s="1"/>
  <c r="G6" i="3"/>
  <c r="H6" i="3" s="1"/>
  <c r="B77" i="5" s="1"/>
  <c r="G5" i="3"/>
  <c r="H5" i="3" s="1"/>
  <c r="B76" i="5" s="1"/>
  <c r="G4" i="3"/>
  <c r="H4" i="3" s="1"/>
  <c r="B75" i="5" s="1"/>
  <c r="C13" i="7" l="1"/>
  <c r="B37" i="5"/>
  <c r="B47" i="5" s="1"/>
  <c r="C28" i="3"/>
  <c r="D14" i="3"/>
  <c r="E5" i="8" l="1"/>
  <c r="F5" i="8" s="1"/>
  <c r="K4" i="8" s="1"/>
  <c r="N4" i="8" s="1"/>
  <c r="D34" i="8"/>
  <c r="F34" i="8" s="1"/>
  <c r="G34" i="8" s="1"/>
  <c r="H34" i="8" s="1"/>
  <c r="B34" i="8"/>
  <c r="D33" i="8"/>
  <c r="F33" i="8" s="1"/>
  <c r="G33" i="8" s="1"/>
  <c r="H33" i="8" s="1"/>
  <c r="B33" i="8"/>
  <c r="D32" i="8"/>
  <c r="F32" i="8" s="1"/>
  <c r="G32" i="8" s="1"/>
  <c r="H32" i="8" s="1"/>
  <c r="B32" i="8"/>
  <c r="D31" i="8"/>
  <c r="F31" i="8" s="1"/>
  <c r="G31" i="8" s="1"/>
  <c r="H31" i="8" s="1"/>
  <c r="B31" i="8"/>
  <c r="D30" i="8"/>
  <c r="F30" i="8" s="1"/>
  <c r="G30" i="8" s="1"/>
  <c r="H30" i="8" s="1"/>
  <c r="B30" i="8"/>
  <c r="D29" i="8"/>
  <c r="F29" i="8" s="1"/>
  <c r="G29" i="8" s="1"/>
  <c r="H29" i="8" s="1"/>
  <c r="B29" i="8"/>
  <c r="D28" i="8"/>
  <c r="F28" i="8" s="1"/>
  <c r="G28" i="8" s="1"/>
  <c r="H28" i="8" s="1"/>
  <c r="B28" i="8"/>
  <c r="D27" i="8"/>
  <c r="F27" i="8" s="1"/>
  <c r="G27" i="8" s="1"/>
  <c r="H27" i="8" s="1"/>
  <c r="B27" i="8"/>
  <c r="B18" i="8"/>
  <c r="H6" i="8"/>
  <c r="E8" i="8"/>
  <c r="L6" i="8" s="1"/>
  <c r="J4" i="8"/>
  <c r="H4" i="8"/>
  <c r="I4" i="8" s="1"/>
  <c r="J6" i="8" l="1"/>
  <c r="F8" i="8"/>
  <c r="N6" i="8" s="1"/>
  <c r="H9" i="8" l="1"/>
  <c r="D19" i="8"/>
  <c r="D17" i="8" l="1"/>
  <c r="D15" i="8"/>
  <c r="D13" i="8"/>
  <c r="D18" i="8"/>
  <c r="D16" i="8"/>
  <c r="D14" i="8"/>
  <c r="D12" i="8"/>
  <c r="M9" i="8"/>
  <c r="C12" i="8"/>
  <c r="C17" i="8" l="1"/>
  <c r="C15" i="8"/>
  <c r="C13" i="8"/>
  <c r="C14" i="8"/>
  <c r="C16" i="8"/>
  <c r="C18" i="8" l="1"/>
  <c r="C19" i="8" s="1"/>
  <c r="E30" i="6" l="1"/>
  <c r="B99" i="5" s="1"/>
  <c r="E31" i="6"/>
  <c r="B100" i="5" s="1"/>
  <c r="E32" i="6"/>
  <c r="B101" i="5" s="1"/>
  <c r="E33" i="6"/>
  <c r="B102" i="5" s="1"/>
  <c r="E34" i="6"/>
  <c r="B103" i="5" s="1"/>
  <c r="E35" i="6"/>
  <c r="B104" i="5" s="1"/>
  <c r="E36" i="6"/>
  <c r="B105" i="5" s="1"/>
  <c r="E37" i="6"/>
  <c r="B106" i="5" s="1"/>
  <c r="E38" i="6"/>
  <c r="B107" i="5" s="1"/>
  <c r="E39" i="6"/>
  <c r="B108" i="5" s="1"/>
  <c r="E40" i="6"/>
  <c r="B109" i="5" s="1"/>
  <c r="E41" i="6"/>
  <c r="B110" i="5" s="1"/>
  <c r="E42" i="6"/>
  <c r="B111" i="5" s="1"/>
  <c r="E43" i="6"/>
  <c r="B112" i="5" s="1"/>
  <c r="E44" i="6"/>
  <c r="B113" i="5" s="1"/>
  <c r="E45" i="6"/>
  <c r="B114" i="5" s="1"/>
  <c r="E46" i="6"/>
  <c r="B115" i="5" s="1"/>
  <c r="E47" i="6"/>
  <c r="B116" i="5" s="1"/>
  <c r="E48" i="6"/>
  <c r="B117" i="5" s="1"/>
  <c r="B98" i="5"/>
  <c r="E6" i="6"/>
  <c r="B50" i="5" s="1"/>
  <c r="E7" i="6"/>
  <c r="B51" i="5" s="1"/>
  <c r="E8" i="6"/>
  <c r="B52" i="5" s="1"/>
  <c r="E9" i="6"/>
  <c r="B53" i="5" s="1"/>
  <c r="E10" i="6"/>
  <c r="B54" i="5" s="1"/>
  <c r="E11" i="6"/>
  <c r="B55" i="5" s="1"/>
  <c r="E12" i="6"/>
  <c r="B56" i="5" s="1"/>
  <c r="E13" i="6"/>
  <c r="B57" i="5" s="1"/>
  <c r="E14" i="6"/>
  <c r="B58" i="5" s="1"/>
  <c r="E15" i="6"/>
  <c r="B59" i="5" s="1"/>
  <c r="E16" i="6"/>
  <c r="B60" i="5" s="1"/>
  <c r="E17" i="6"/>
  <c r="B61" i="5" s="1"/>
  <c r="E18" i="6"/>
  <c r="B62" i="5" s="1"/>
  <c r="E19" i="6"/>
  <c r="B63" i="5" s="1"/>
  <c r="E20" i="6"/>
  <c r="B64" i="5" s="1"/>
  <c r="E21" i="6"/>
  <c r="B65" i="5" s="1"/>
  <c r="E22" i="6"/>
  <c r="B66" i="5" s="1"/>
  <c r="E23" i="6"/>
  <c r="B67" i="5" s="1"/>
  <c r="E24" i="6"/>
  <c r="B68" i="5" s="1"/>
  <c r="E5" i="6"/>
  <c r="B49" i="5" s="1"/>
  <c r="B118" i="5" l="1"/>
  <c r="B69" i="5"/>
  <c r="B70" i="5" s="1"/>
  <c r="G31" i="3"/>
  <c r="H31" i="3" s="1"/>
  <c r="B87" i="5" s="1"/>
  <c r="G32" i="3"/>
  <c r="H32" i="3" s="1"/>
  <c r="B88" i="5" s="1"/>
  <c r="G33" i="3"/>
  <c r="H33" i="3" s="1"/>
  <c r="B89" i="5" s="1"/>
  <c r="G34" i="3"/>
  <c r="H34" i="3" s="1"/>
  <c r="B90" i="5" s="1"/>
  <c r="G35" i="3"/>
  <c r="H35" i="3" s="1"/>
  <c r="B91" i="5" s="1"/>
  <c r="G36" i="3"/>
  <c r="H36" i="3" s="1"/>
  <c r="B92" i="5" s="1"/>
  <c r="G37" i="3"/>
  <c r="G38" i="3"/>
  <c r="H38" i="3" s="1"/>
  <c r="B94" i="5" s="1"/>
  <c r="G39" i="3"/>
  <c r="H39" i="3" s="1"/>
  <c r="B95" i="5" s="1"/>
  <c r="G30" i="3"/>
  <c r="H30" i="3" s="1"/>
  <c r="B86" i="5" s="1"/>
  <c r="C40" i="3" l="1"/>
  <c r="H37" i="3"/>
  <c r="E49" i="6"/>
  <c r="E25" i="6"/>
  <c r="B93" i="5" l="1"/>
  <c r="B96" i="5" s="1"/>
  <c r="B119" i="5" s="1"/>
  <c r="B121" i="5" s="1"/>
  <c r="B122" i="5" s="1"/>
  <c r="D41" i="3"/>
  <c r="D43" i="3" s="1"/>
  <c r="C51" i="6"/>
</calcChain>
</file>

<file path=xl/sharedStrings.xml><?xml version="1.0" encoding="utf-8"?>
<sst xmlns="http://schemas.openxmlformats.org/spreadsheetml/2006/main" count="272" uniqueCount="164">
  <si>
    <t>Informationen</t>
  </si>
  <si>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</si>
  <si>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</si>
  <si>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</si>
  <si>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</si>
  <si>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</si>
  <si>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</si>
  <si>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</si>
  <si>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</si>
  <si>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</si>
  <si>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</si>
  <si>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</si>
  <si>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</si>
  <si>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</si>
  <si>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</si>
  <si>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</si>
  <si>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</si>
  <si>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</si>
  <si>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</si>
  <si>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</si>
  <si>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</si>
  <si>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</si>
  <si>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</si>
  <si>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</si>
  <si>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</si>
  <si>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</si>
  <si>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</si>
  <si>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</si>
  <si>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</si>
  <si>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</si>
  <si>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</si>
  <si>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</si>
  <si>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</si>
  <si>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</si>
  <si>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 xml:space="preserve">Honoraruntergrenze/ Empfehlung: </t>
  </si>
  <si>
    <t>Woche = 5 Tage</t>
  </si>
  <si>
    <t>kein 13./14. Gehalt</t>
  </si>
  <si>
    <t>Tagesgehalt (Proben) = 8 Stunden</t>
  </si>
  <si>
    <t xml:space="preserve">DETAILBERECHNUNGEN für Anstellungen siehe auch: </t>
  </si>
  <si>
    <t xml:space="preserve">Formel für Umrechnung Wochenkosten: </t>
  </si>
  <si>
    <t>https://rechner.cpulohn.at/bmf.gv.at/familienbonusplus/#bruttoNetto</t>
  </si>
  <si>
    <t>Kosten pro Woche x 52 / 12</t>
  </si>
  <si>
    <t>IG NETZ Information</t>
  </si>
  <si>
    <t>Weitere Information zu IG NETZ</t>
  </si>
  <si>
    <t>https://freietheater.at/service/ig-netz/</t>
  </si>
  <si>
    <t xml:space="preserve">Anzahl / Tage </t>
  </si>
  <si>
    <t>Stunden pro Tag/Durchschnitt</t>
  </si>
  <si>
    <t xml:space="preserve">Anzahl der Vorstellungen/ Vorstellungstage </t>
  </si>
  <si>
    <t xml:space="preserve">KALKULATIONSTOOL </t>
  </si>
  <si>
    <t>ANSUCHEN</t>
  </si>
  <si>
    <t>Kommentar</t>
  </si>
  <si>
    <t>A) SUBVENTIONEN</t>
  </si>
  <si>
    <t>in EURO</t>
  </si>
  <si>
    <t>Summe SUBVENTIONEN</t>
  </si>
  <si>
    <t>B) EINNAHMEN DIVERSE</t>
  </si>
  <si>
    <t>Summe EINNAHMEN DIVERSE</t>
  </si>
  <si>
    <t>ZWISCHENSUMME PAW</t>
  </si>
  <si>
    <t>SACHAUFWAND:</t>
  </si>
  <si>
    <t>ZWISCHENSUMME SACHAUFWAND</t>
  </si>
  <si>
    <t>SUMME VERWALTUNGSKOSTEN</t>
  </si>
  <si>
    <t>SUMME Künstler./Wissensch Kosten</t>
  </si>
  <si>
    <t>SALDO *)</t>
  </si>
  <si>
    <t>Kosten in Euro</t>
  </si>
  <si>
    <t>ZWISCHENSUMME VERWALTUNG SACHAUFWAND</t>
  </si>
  <si>
    <t>ZWISCHENSUMME KÜNSTLER:/WISSENSCH. SACHAUFWAND</t>
  </si>
  <si>
    <t>Summe PROBEN/VORBEREITUNG</t>
  </si>
  <si>
    <t>Gesamtkosten künstlerisches Personal</t>
  </si>
  <si>
    <t xml:space="preserve">KOSTEN: VORSTELLUNGEN </t>
  </si>
  <si>
    <t xml:space="preserve">GESAMTKOSTEN: PROBEN/VORBEREITUNG UND VORSTELLUNGEN  </t>
  </si>
  <si>
    <t>Kosten</t>
  </si>
  <si>
    <t>GESAMTKOSTEN</t>
  </si>
  <si>
    <t>GAGEN für 1-2 Vorstellungen (mind. 350€/Vorstellung)</t>
  </si>
  <si>
    <t>GAGEN ab der 3. Vorstellung (mind.200€/Vorstellung)</t>
  </si>
  <si>
    <t>Vorstellungen</t>
  </si>
  <si>
    <t>KOSTEN: PROBEN/VORBEREITUNG</t>
  </si>
  <si>
    <t>ZWISCHENSUMME Personalaufwand</t>
  </si>
  <si>
    <t>Proben/Vorbereitung</t>
  </si>
  <si>
    <t>A) VERWALTUNGSKOSTEN</t>
  </si>
  <si>
    <t>BEZEICHNUNG</t>
  </si>
  <si>
    <t>B) KÜNSTLERISCHE KOSTEN</t>
  </si>
  <si>
    <t>Darsteller*in 1</t>
  </si>
  <si>
    <t>SACHAUFWAND</t>
  </si>
  <si>
    <t>PERSONALAUFWAND</t>
  </si>
  <si>
    <t>h pro Tag</t>
  </si>
  <si>
    <t>h pro Woche</t>
  </si>
  <si>
    <t>anhand HN-Untergrenze pro Tag bei € 165,-</t>
  </si>
  <si>
    <t>Realkosten pro Tag</t>
  </si>
  <si>
    <t>durchschnittliche Arbeitstage pro Monat: 21</t>
  </si>
  <si>
    <t>Gesamtbudget pro Monat</t>
  </si>
  <si>
    <t>Bruttoverdienst Angestellte*r</t>
  </si>
  <si>
    <t>SV Beiträge Dienstgeber pro Monat</t>
  </si>
  <si>
    <t>KONTROLLE</t>
  </si>
  <si>
    <t>DG Kosten:</t>
  </si>
  <si>
    <t>%</t>
  </si>
  <si>
    <t>Bruttolohn</t>
  </si>
  <si>
    <t>SV</t>
  </si>
  <si>
    <t>DB</t>
  </si>
  <si>
    <t>DZ Wien</t>
  </si>
  <si>
    <t>KoSt</t>
  </si>
  <si>
    <t>BMVK</t>
  </si>
  <si>
    <t>Summe</t>
  </si>
  <si>
    <t>Gesamtbudget</t>
  </si>
  <si>
    <t>Kosten Gesamt</t>
  </si>
  <si>
    <t>SV Beiträge Dienstgeber Proben</t>
  </si>
  <si>
    <t>Probentage</t>
  </si>
  <si>
    <t>Lohn</t>
  </si>
  <si>
    <t>Brutto =</t>
  </si>
  <si>
    <t>Anzahl Personen</t>
  </si>
  <si>
    <t>Pos.</t>
  </si>
  <si>
    <t>1.</t>
  </si>
  <si>
    <t>2.</t>
  </si>
  <si>
    <t>3.</t>
  </si>
  <si>
    <t>4.</t>
  </si>
  <si>
    <t>5.</t>
  </si>
  <si>
    <t>6.</t>
  </si>
  <si>
    <t>7.</t>
  </si>
  <si>
    <t>8.</t>
  </si>
  <si>
    <t>9.</t>
  </si>
  <si>
    <t>10.</t>
  </si>
  <si>
    <t>Tage Gesamt</t>
  </si>
  <si>
    <t>11.</t>
  </si>
  <si>
    <t>12.</t>
  </si>
  <si>
    <t>13.</t>
  </si>
  <si>
    <t>14.</t>
  </si>
  <si>
    <t>15.</t>
  </si>
  <si>
    <t>16.</t>
  </si>
  <si>
    <t>17.</t>
  </si>
  <si>
    <t>18.</t>
  </si>
  <si>
    <t>19.</t>
  </si>
  <si>
    <t>20.</t>
  </si>
  <si>
    <t>Sachaufwand Gesamt</t>
  </si>
  <si>
    <t>Person</t>
  </si>
  <si>
    <t>PROBEN/VORBEREITUNG/VERWALTUNG
WERTE HIER EINGEBEN</t>
  </si>
  <si>
    <t>VORSTELLUNGEN
WERTE HIER EINGEBEN</t>
  </si>
  <si>
    <t>Bruttoverdienst Angestellte*r
Proben</t>
  </si>
  <si>
    <r>
      <t xml:space="preserve">SUMME </t>
    </r>
    <r>
      <rPr>
        <sz val="14"/>
        <color rgb="FF000000"/>
        <rFont val="Calibri"/>
        <family val="2"/>
      </rPr>
      <t>(aufgerundet auf den nächsten vollen €)</t>
    </r>
  </si>
  <si>
    <t>bei 1-2 Vorstellungen mind. € 350 pro Vorstellung
ab der 3. Vorstellung min. € 200 pro Vorstellung</t>
  </si>
  <si>
    <r>
      <t xml:space="preserve">Beispiel </t>
    </r>
    <r>
      <rPr>
        <b/>
        <i/>
        <sz val="14"/>
        <color indexed="8"/>
        <rFont val="Calibri"/>
        <family val="2"/>
        <scheme val="minor"/>
      </rPr>
      <t xml:space="preserve">(Brutto errechnet FÜR EINEN MONAT, keine tageweise Beschäftigung)
Dieser Bruttolohn ist eine ORIENTIERUNGSHILFE und nur ein Annäherungswert und entspricht nicht dem exakten Wert, der bei einer Anstellung über Steuerberater herauskommt. </t>
    </r>
  </si>
  <si>
    <r>
      <t xml:space="preserve">Die IG Freie Theater empfiehlt, für Projektförderungen für Darstellende Kunst bei der Stadt Wien ab dem Einreichtermin 15.2.2020 eine Honoraruntergrenze (um Sozialdumping zu vermeiden). 
Diese wurde gemeinsam von Künstler_innen und Künstlern der Wiener Perspektive sowie der IG Freie Theater in einem offenen, zweijährigen Prozess erarbeitet.
Sie kann bei Produktionen der darstellenden Kunst angewendet werden, die aus Mitteln der öffentlichen Hand (der Stadt Wien) gefördert werden. 
Die Honoraruntergrenze wird </t>
    </r>
    <r>
      <rPr>
        <b/>
        <sz val="11"/>
        <color rgb="FF000000"/>
        <rFont val="Calibri"/>
        <family val="2"/>
      </rPr>
      <t>unverbindlich</t>
    </r>
    <r>
      <rPr>
        <sz val="11"/>
        <color indexed="8"/>
        <rFont val="Calibri"/>
        <family val="2"/>
      </rPr>
      <t xml:space="preserve"> </t>
    </r>
    <r>
      <rPr>
        <sz val="11"/>
        <color indexed="10"/>
        <rFont val="Calibri"/>
        <family val="2"/>
      </rPr>
      <t>nur für professionell</t>
    </r>
    <r>
      <rPr>
        <sz val="11"/>
        <color indexed="8"/>
        <rFont val="Calibri"/>
        <family val="2"/>
      </rPr>
      <t xml:space="preserve"> arbeitende darstellenden Künstler*innen empfohlen.
    </t>
    </r>
    <r>
      <rPr>
        <sz val="11"/>
        <color indexed="8"/>
        <rFont val="Wingdings"/>
        <charset val="2"/>
      </rPr>
      <t>¬</t>
    </r>
    <r>
      <rPr>
        <sz val="11"/>
        <color indexed="8"/>
        <rFont val="Calibri"/>
        <family val="2"/>
      </rPr>
      <t>Die Honoraruntergrenzen-</t>
    </r>
    <r>
      <rPr>
        <sz val="11"/>
        <color indexed="10"/>
        <rFont val="Calibri"/>
        <family val="2"/>
      </rPr>
      <t>Empfehlung</t>
    </r>
    <r>
      <rPr>
        <sz val="11"/>
        <color indexed="8"/>
        <rFont val="Calibri"/>
        <family val="2"/>
      </rPr>
      <t xml:space="preserve"> liegt derzeit bei € 165 brutto-brutto pro Tag und für 8 h Proben- oder Arbeitszeit. Sie kann für alle Beteiligte in den künstlerischen Teams und sowohl für selbständig Arbeitende wie für Anstellungen angewandt werden
    </t>
    </r>
    <r>
      <rPr>
        <sz val="11"/>
        <color indexed="8"/>
        <rFont val="Wingdings"/>
        <charset val="2"/>
      </rPr>
      <t>¬</t>
    </r>
    <r>
      <rPr>
        <sz val="9.4"/>
        <color indexed="8"/>
        <rFont val="Calibri"/>
        <family val="2"/>
      </rPr>
      <t xml:space="preserve"> </t>
    </r>
    <r>
      <rPr>
        <sz val="11"/>
        <color indexed="8"/>
        <rFont val="Calibri"/>
        <family val="2"/>
      </rPr>
      <t>Als Vorstellungsentgelt wird</t>
    </r>
    <r>
      <rPr>
        <sz val="11"/>
        <color indexed="10"/>
        <rFont val="Calibri"/>
        <family val="2"/>
      </rPr>
      <t xml:space="preserve"> empfohlen</t>
    </r>
    <r>
      <rPr>
        <sz val="11"/>
        <color indexed="8"/>
        <rFont val="Calibri"/>
        <family val="2"/>
      </rPr>
      <t xml:space="preserve">: für die ersten 1-2 Vorstellungen mind. € 350, ab der 3. Vorstellung min. € 200 (jeweils pro Vorstellung)
</t>
    </r>
    <r>
      <rPr>
        <sz val="11"/>
        <color indexed="10"/>
        <rFont val="Calibri"/>
        <family val="2"/>
      </rPr>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r>
  </si>
  <si>
    <r>
      <t xml:space="preserve">Mitwirkende </t>
    </r>
    <r>
      <rPr>
        <b/>
        <u/>
        <sz val="18"/>
        <color rgb="FF000000"/>
        <rFont val="Calibri"/>
        <family val="2"/>
      </rPr>
      <t>ohne</t>
    </r>
    <r>
      <rPr>
        <b/>
        <sz val="18"/>
        <color indexed="8"/>
        <rFont val="Calibri"/>
        <family val="2"/>
      </rPr>
      <t xml:space="preserve"> Vorstellungen</t>
    </r>
  </si>
  <si>
    <t>Stunden pro Tag</t>
  </si>
  <si>
    <r>
      <t xml:space="preserve">Kosten(inkl. DG-Beitrag) </t>
    </r>
    <r>
      <rPr>
        <b/>
        <sz val="11"/>
        <rFont val="Calibri"/>
        <family val="2"/>
      </rPr>
      <t>pro 8h Tag</t>
    </r>
  </si>
  <si>
    <t>Errechnete Kosten/Tag (inkl. DG-Beitrag; aufgerundet auf den nächsten vollen €)</t>
  </si>
  <si>
    <t>Summe Mitwirkende ohne Vorstellungen</t>
  </si>
  <si>
    <r>
      <t xml:space="preserve">Mitwirkende </t>
    </r>
    <r>
      <rPr>
        <b/>
        <u/>
        <sz val="18"/>
        <color rgb="FF000000"/>
        <rFont val="Calibri"/>
        <family val="2"/>
      </rPr>
      <t>mit</t>
    </r>
    <r>
      <rPr>
        <b/>
        <sz val="18"/>
        <color indexed="8"/>
        <rFont val="Calibri"/>
        <family val="2"/>
      </rPr>
      <t xml:space="preserve"> Vorstellungen</t>
    </r>
  </si>
  <si>
    <r>
      <rPr>
        <sz val="14"/>
        <color theme="1"/>
        <rFont val="Calibri"/>
        <family val="2"/>
      </rPr>
      <t>GESAMTKOSTEN VORSTELLUNGEN</t>
    </r>
    <r>
      <rPr>
        <sz val="12"/>
        <color theme="1"/>
        <rFont val="Calibri"/>
        <family val="2"/>
      </rPr>
      <t xml:space="preserve"> (inklusive DG-Beitrag; aufgerundet auf den nächsten vollen €)</t>
    </r>
  </si>
  <si>
    <t xml:space="preserve">KOSTEN: PROBEN/VORBEREITUNG &amp; VORSTELLUNGEN  </t>
  </si>
  <si>
    <t>Summe Kosten VORSTELLUNGEN</t>
  </si>
  <si>
    <t>Summe Mitwirkende mit Vorstellungen</t>
  </si>
  <si>
    <r>
      <t xml:space="preserve">Personal </t>
    </r>
    <r>
      <rPr>
        <b/>
        <sz val="11"/>
        <color theme="1"/>
        <rFont val="Calibri"/>
        <family val="2"/>
      </rPr>
      <t>Verwaltung</t>
    </r>
  </si>
  <si>
    <r>
      <t>Kosten (inkl. DG-Abgabe)</t>
    </r>
    <r>
      <rPr>
        <b/>
        <sz val="11"/>
        <color theme="1"/>
        <rFont val="Calibri"/>
        <family val="2"/>
      </rPr>
      <t xml:space="preserve"> pro 8h Tag</t>
    </r>
    <r>
      <rPr>
        <sz val="11"/>
        <color theme="1"/>
        <rFont val="Calibri"/>
        <family val="2"/>
      </rPr>
      <t xml:space="preserve"> </t>
    </r>
  </si>
  <si>
    <t>Errechnete Kosten/Tag (aufgerundet auf den nächsten vollen €)</t>
  </si>
  <si>
    <t>A) EINNAHMEN SUBVENTIONEN</t>
  </si>
  <si>
    <t>EINNAHMEN GESAMT</t>
  </si>
  <si>
    <r>
      <t xml:space="preserve">A) VERWALTUNGSKOSTEN </t>
    </r>
    <r>
      <rPr>
        <b/>
        <sz val="18"/>
        <color rgb="FF000000"/>
        <rFont val="Calibri"/>
        <family val="2"/>
      </rPr>
      <t xml:space="preserve">in € </t>
    </r>
  </si>
  <si>
    <t>AUSGABEN</t>
  </si>
  <si>
    <t>B) Künstlerische Kosten in €</t>
  </si>
  <si>
    <r>
      <t xml:space="preserve">Mitwirkende </t>
    </r>
    <r>
      <rPr>
        <b/>
        <u/>
        <sz val="14"/>
        <rFont val="Calibri"/>
        <family val="2"/>
      </rPr>
      <t>ohne</t>
    </r>
    <r>
      <rPr>
        <b/>
        <sz val="14"/>
        <rFont val="Calibri"/>
        <family val="2"/>
      </rPr>
      <t xml:space="preserve"> Vorstellungen </t>
    </r>
  </si>
  <si>
    <r>
      <t xml:space="preserve">Mitwirkende </t>
    </r>
    <r>
      <rPr>
        <b/>
        <u/>
        <sz val="14"/>
        <rFont val="Calibri"/>
        <family val="2"/>
      </rPr>
      <t>mit</t>
    </r>
    <r>
      <rPr>
        <b/>
        <sz val="14"/>
        <rFont val="Calibri"/>
        <family val="2"/>
      </rPr>
      <t xml:space="preserve"> Vorstellungen </t>
    </r>
  </si>
  <si>
    <t xml:space="preserve">AUSGABEN GESAMT </t>
  </si>
  <si>
    <t>KOSTEN für 1-2 Vorstellungen (mind. 350€/Vorstellung)</t>
  </si>
  <si>
    <t>KOSTEN ab der 3. Vorstellung (mind.200€/Vorstellung)</t>
  </si>
  <si>
    <r>
      <t xml:space="preserve">Für künstlerisches Personal, das </t>
    </r>
    <r>
      <rPr>
        <b/>
        <sz val="11"/>
        <color rgb="FF000000"/>
        <rFont val="Calibri"/>
        <family val="2"/>
      </rPr>
      <t>angemeldet</t>
    </r>
    <r>
      <rPr>
        <sz val="11"/>
        <color rgb="FF000000"/>
        <rFont val="Calibri"/>
        <family val="2"/>
      </rPr>
      <t xml:space="preserve"> wird (idR. Dienstvertrag) gibt es mit dem IG-Netz die Möglichkeit, die Sozialversicherungsbeiträge, die von der Dienstgeberseite zu leisen sind, pro Person mit bis zu 300€ bezuschussen zu lassen. </t>
    </r>
  </si>
  <si>
    <t>Anzahl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</si>
</sst>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 &quot;#,##0"/>
    <numFmt numFmtId="165" formatCode="#,##0.00&quot; €&quot;"/>
    <numFmt numFmtId="166" formatCode="#,##0&quot; €&quot;"/>
    <numFmt numFmtId="167" formatCode="#,##0.00\ &quot;€&quot;"/>
    <numFmt numFmtId="168" formatCode="#,##0\ &quot;€&quot;"/>
    <numFmt numFmtId="169" formatCode="0;\-0;;@"/>
    <numFmt numFmtId="170" formatCode="[$€-2]\ #,##0.00"/>
    <numFmt numFmtId="171" formatCode="&quot;€&quot;\ #,##0"/>
  </numFmts>
  <fonts count="66" x14ac:knownFonts="1">
    <font>
      <sz val="10"/>
      <name val="Arial"/>
      <family val="2"/>
    </font>
    <font>
      <sz val="11"/>
      <color indexed="8"/>
      <name val="Calibri"/>
      <family val="2"/>
    </font>
    <font>
      <b/>
      <sz val="11"/>
      <color indexed="8"/>
      <name val="Calibri"/>
      <family val="2"/>
    </font>
    <font>
      <sz val="11"/>
      <color indexed="10"/>
      <name val="Calibri"/>
      <family val="2"/>
    </font>
    <font>
      <sz val="11"/>
      <color indexed="8"/>
      <name val="Wingdings"/>
      <charset val="2"/>
    </font>
    <font>
      <sz val="9.4"/>
      <color indexed="8"/>
      <name val="Calibri"/>
      <family val="2"/>
    </font>
    <font>
      <u/>
      <sz val="11"/>
      <color indexed="30"/>
      <name val="Calibri"/>
      <family val="2"/>
    </font>
    <font>
      <b/>
      <sz val="16"/>
      <color indexed="8"/>
      <name val="Calibri"/>
      <family val="2"/>
    </font>
    <font>
      <b/>
      <sz val="12"/>
      <color indexed="8"/>
      <name val="Calibri"/>
      <family val="2"/>
    </font>
    <font>
      <sz val="11"/>
      <name val="Calibri"/>
      <family val="2"/>
    </font>
    <font>
      <b/>
      <sz val="11"/>
      <color indexed="48"/>
      <name val="Calibri"/>
      <family val="2"/>
    </font>
    <font>
      <b/>
      <i/>
      <sz val="11"/>
      <color indexed="10"/>
      <name val="Calibri"/>
      <family val="2"/>
    </font>
    <font>
      <sz val="12"/>
      <color indexed="8"/>
      <name val="Calibri"/>
      <family val="2"/>
    </font>
    <font>
      <b/>
      <sz val="14"/>
      <color indexed="8"/>
      <name val="Calibri"/>
      <family val="2"/>
    </font>
    <font>
      <b/>
      <sz val="12"/>
      <color indexed="10"/>
      <name val="Calibri"/>
      <family val="2"/>
    </font>
    <font>
      <sz val="11"/>
      <color rgb="FF006100"/>
      <name val="Calibri"/>
      <family val="2"/>
      <scheme val="minor"/>
    </font>
    <font>
      <sz val="11"/>
      <color rgb="FF9C5700"/>
      <name val="Calibri"/>
      <family val="2"/>
      <scheme val="minor"/>
    </font>
    <font>
      <sz val="8"/>
      <name val="Arial"/>
      <family val="2"/>
    </font>
    <font>
      <sz val="11"/>
      <color indexed="48"/>
      <name val="Calibri"/>
      <family val="2"/>
    </font>
    <font>
      <b/>
      <sz val="11"/>
      <name val="Calibri"/>
      <family val="2"/>
    </font>
    <font>
      <sz val="11"/>
      <name val="Calibri"/>
      <family val="2"/>
      <scheme val="minor"/>
    </font>
    <font>
      <sz val="11"/>
      <color rgb="FF006100"/>
      <name val="Calibri"/>
      <family val="2"/>
    </font>
    <font>
      <b/>
      <sz val="12"/>
      <color rgb="FF0070C0"/>
      <name val="Calibri"/>
      <family val="2"/>
    </font>
    <font>
      <b/>
      <sz val="12"/>
      <color rgb="FF9C5700"/>
      <name val="Calibri"/>
      <family val="2"/>
      <scheme val="minor"/>
    </font>
    <font>
      <b/>
      <sz val="11"/>
      <color rgb="FF000000"/>
      <name val="Calibri"/>
      <family val="2"/>
    </font>
    <font>
      <sz val="10"/>
      <name val="Arial"/>
      <family val="2"/>
    </font>
    <font>
      <sz val="12"/>
      <color indexed="8"/>
      <name val="Calibri"/>
      <family val="2"/>
      <scheme val="minor"/>
    </font>
    <font>
      <b/>
      <sz val="10"/>
      <color indexed="8"/>
      <name val="Calibri"/>
      <family val="2"/>
      <scheme val="minor"/>
    </font>
    <font>
      <sz val="10"/>
      <name val="Calibri"/>
      <family val="2"/>
      <scheme val="minor"/>
    </font>
    <font>
      <b/>
      <sz val="14"/>
      <color indexed="8"/>
      <name val="Calibri"/>
      <family val="2"/>
      <scheme val="minor"/>
    </font>
    <font>
      <b/>
      <sz val="12"/>
      <color indexed="8"/>
      <name val="Calibri"/>
      <family val="2"/>
      <scheme val="minor"/>
    </font>
    <font>
      <b/>
      <i/>
      <sz val="14"/>
      <color indexed="8"/>
      <name val="Calibri"/>
      <family val="2"/>
      <scheme val="minor"/>
    </font>
    <font>
      <sz val="10"/>
      <color indexed="8"/>
      <name val="Calibri"/>
      <family val="2"/>
    </font>
    <font>
      <i/>
      <sz val="10"/>
      <color indexed="8"/>
      <name val="Calibri"/>
      <family val="2"/>
    </font>
    <font>
      <b/>
      <u/>
      <sz val="12"/>
      <color indexed="8"/>
      <name val="Calibri"/>
      <family val="2"/>
    </font>
    <font>
      <b/>
      <u val="double"/>
      <sz val="16"/>
      <color indexed="8"/>
      <name val="Calibri"/>
      <family val="2"/>
    </font>
    <font>
      <sz val="14"/>
      <color rgb="FF000000"/>
      <name val="Calibri"/>
      <family val="2"/>
    </font>
    <font>
      <sz val="14"/>
      <name val="Calibri"/>
      <family val="2"/>
      <scheme val="minor"/>
    </font>
    <font>
      <b/>
      <sz val="22"/>
      <color indexed="8"/>
      <name val="Calibri"/>
      <family val="2"/>
    </font>
    <font>
      <b/>
      <u val="double"/>
      <sz val="18"/>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8"/>
      <color indexed="8"/>
      <name val="Calibri"/>
      <family val="2"/>
    </font>
    <font>
      <b/>
      <u/>
      <sz val="18"/>
      <color rgb="FF000000"/>
      <name val="Calibri"/>
      <family val="2"/>
    </font>
    <font>
      <sz val="14"/>
      <name val="Calibri"/>
      <family val="2"/>
    </font>
    <font>
      <b/>
      <sz val="16"/>
      <color theme="1"/>
      <name val="Calibri"/>
      <family val="2"/>
    </font>
    <font>
      <sz val="14"/>
      <color theme="1"/>
      <name val="Calibri"/>
      <family val="2"/>
    </font>
    <font>
      <b/>
      <sz val="12"/>
      <color theme="1"/>
      <name val="Calibri"/>
      <family val="2"/>
    </font>
    <font>
      <sz val="12"/>
      <color theme="1"/>
      <name val="Calibri"/>
      <family val="2"/>
    </font>
    <font>
      <sz val="14"/>
      <color theme="1"/>
      <name val="Calibri"/>
      <family val="2"/>
      <scheme val="minor"/>
    </font>
    <font>
      <b/>
      <sz val="16"/>
      <color theme="1"/>
      <name val="Calibri"/>
      <family val="2"/>
      <scheme val="minor"/>
    </font>
    <font>
      <b/>
      <sz val="18"/>
      <color theme="1"/>
      <name val="Calibri"/>
      <family val="2"/>
    </font>
    <font>
      <sz val="11"/>
      <color theme="1"/>
      <name val="Calibri"/>
      <family val="2"/>
    </font>
    <font>
      <b/>
      <sz val="11"/>
      <color theme="1"/>
      <name val="Calibri"/>
      <family val="2"/>
    </font>
    <font>
      <b/>
      <sz val="14"/>
      <color theme="1"/>
      <name val="Calibri"/>
      <family val="2"/>
    </font>
    <font>
      <b/>
      <u val="double"/>
      <sz val="14"/>
      <color theme="1"/>
      <name val="Calibri"/>
      <family val="2"/>
    </font>
    <font>
      <b/>
      <sz val="24"/>
      <color indexed="8"/>
      <name val="Calibri"/>
      <family val="2"/>
    </font>
    <font>
      <b/>
      <sz val="18"/>
      <color rgb="FF000000"/>
      <name val="Calibri"/>
      <family val="2"/>
    </font>
    <font>
      <b/>
      <sz val="14"/>
      <color rgb="FF000000"/>
      <name val="Calibri"/>
      <family val="2"/>
    </font>
    <font>
      <b/>
      <sz val="16"/>
      <color rgb="FF0070C0"/>
      <name val="Calibri"/>
      <family val="2"/>
    </font>
    <font>
      <b/>
      <sz val="14"/>
      <name val="Calibri"/>
      <family val="2"/>
    </font>
    <font>
      <b/>
      <u/>
      <sz val="14"/>
      <name val="Calibri"/>
      <family val="2"/>
    </font>
    <font>
      <sz val="12"/>
      <name val="Calibri"/>
      <family val="2"/>
    </font>
    <font>
      <b/>
      <sz val="18"/>
      <color indexed="10"/>
      <name val="Calibri"/>
      <family val="2"/>
    </font>
    <font>
      <sz val="11"/>
      <color rgb="FF000000"/>
      <name val="Calibri"/>
      <family val="2"/>
    </font>
  </fonts>
  <fills count="41">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26"/>
        <bgColor indexed="27"/>
      </patternFill>
    </fill>
    <fill>
      <patternFill patternType="solid">
        <fgColor indexed="50"/>
        <bgColor indexed="22"/>
      </patternFill>
    </fill>
    <fill>
      <patternFill patternType="solid">
        <fgColor indexed="43"/>
        <bgColor indexed="51"/>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rgb="FFC6EFCE"/>
      </patternFill>
    </fill>
    <fill>
      <patternFill patternType="solid">
        <fgColor rgb="FFFFEB9C"/>
      </patternFill>
    </fill>
    <fill>
      <patternFill patternType="solid">
        <fgColor theme="8" tint="0.79998168889431442"/>
        <bgColor indexed="47"/>
      </patternFill>
    </fill>
    <fill>
      <patternFill patternType="solid">
        <fgColor rgb="FFFFCCFF"/>
        <bgColor indexed="47"/>
      </patternFill>
    </fill>
    <fill>
      <patternFill patternType="solid">
        <fgColor theme="9" tint="0.39997558519241921"/>
        <bgColor indexed="44"/>
      </patternFill>
    </fill>
    <fill>
      <patternFill patternType="solid">
        <fgColor theme="7" tint="0.59999389629810485"/>
        <bgColor indexed="22"/>
      </patternFill>
    </fill>
    <fill>
      <patternFill patternType="solid">
        <fgColor theme="0" tint="-4.9989318521683403E-2"/>
        <bgColor indexed="27"/>
      </patternFill>
    </fill>
    <fill>
      <patternFill patternType="solid">
        <fgColor theme="0" tint="-0.14999847407452621"/>
        <bgColor indexed="22"/>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59999389629810485"/>
        <bgColor indexed="47"/>
      </patternFill>
    </fill>
    <fill>
      <patternFill patternType="solid">
        <fgColor theme="9" tint="0.39997558519241921"/>
        <bgColor indexed="42"/>
      </patternFill>
    </fill>
    <fill>
      <patternFill patternType="solid">
        <fgColor theme="0" tint="-4.9989318521683403E-2"/>
        <bgColor indexed="64"/>
      </patternFill>
    </fill>
    <fill>
      <patternFill patternType="solid">
        <fgColor theme="3" tint="0.79998168889431442"/>
        <bgColor indexed="27"/>
      </patternFill>
    </fill>
    <fill>
      <patternFill patternType="solid">
        <fgColor theme="3" tint="0.79998168889431442"/>
        <bgColor indexed="43"/>
      </patternFill>
    </fill>
    <fill>
      <patternFill patternType="solid">
        <fgColor theme="3" tint="0.79998168889431442"/>
        <bgColor indexed="42"/>
      </patternFill>
    </fill>
    <fill>
      <patternFill patternType="solid">
        <fgColor theme="7" tint="0.59999389629810485"/>
        <bgColor indexed="64"/>
      </patternFill>
    </fill>
    <fill>
      <patternFill patternType="solid">
        <fgColor theme="9" tint="0.39997558519241921"/>
        <bgColor indexed="47"/>
      </patternFill>
    </fill>
    <fill>
      <patternFill patternType="solid">
        <fgColor theme="9" tint="0.39997558519241921"/>
        <bgColor indexed="43"/>
      </patternFill>
    </fill>
    <fill>
      <patternFill patternType="solid">
        <fgColor theme="0"/>
        <bgColor indexed="22"/>
      </patternFill>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theme="4" tint="0.79998168889431442"/>
        <bgColor indexed="64"/>
      </patternFill>
    </fill>
    <fill>
      <patternFill patternType="solid">
        <fgColor theme="7" tint="0.39997558519241921"/>
        <bgColor indexed="64"/>
      </patternFill>
    </fill>
    <fill>
      <patternFill patternType="solid">
        <fgColor theme="7"/>
        <bgColor indexed="64"/>
      </patternFill>
    </fill>
    <fill>
      <patternFill patternType="solid">
        <fgColor theme="7"/>
        <bgColor indexed="51"/>
      </patternFill>
    </fill>
    <fill>
      <patternFill patternType="solid">
        <fgColor theme="2"/>
        <bgColor indexed="64"/>
      </patternFill>
    </fill>
    <fill>
      <patternFill patternType="solid">
        <fgColor theme="0"/>
        <bgColor indexed="64"/>
      </patternFill>
    </fill>
  </fills>
  <borders count="129">
    <border>
      <left/>
      <right/>
      <top/>
      <bottom/>
      <diagonal/>
    </border>
    <border>
      <left style="thin">
        <color indexed="8"/>
      </left>
      <right style="thin">
        <color indexed="8"/>
      </right>
      <top style="thin">
        <color indexed="8"/>
      </top>
      <bottom style="thin">
        <color indexed="8"/>
      </bottom>
      <diagonal/>
    </border>
    <border>
      <left style="medium">
        <color indexed="8"/>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right style="medium">
        <color indexed="8"/>
      </right>
      <top/>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right style="medium">
        <color indexed="64"/>
      </right>
      <top/>
      <bottom/>
      <diagonal/>
    </border>
    <border>
      <left style="medium">
        <color indexed="8"/>
      </left>
      <right style="medium">
        <color indexed="64"/>
      </right>
      <top/>
      <bottom/>
      <diagonal/>
    </border>
    <border>
      <left/>
      <right/>
      <top/>
      <bottom style="medium">
        <color indexed="64"/>
      </bottom>
      <diagonal/>
    </border>
    <border>
      <left style="medium">
        <color indexed="8"/>
      </left>
      <right style="medium">
        <color indexed="8"/>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64"/>
      </right>
      <top/>
      <bottom style="medium">
        <color indexed="64"/>
      </bottom>
      <diagonal/>
    </border>
    <border>
      <left/>
      <right style="medium">
        <color indexed="8"/>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top style="medium">
        <color indexed="64"/>
      </top>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thin">
        <color indexed="64"/>
      </bottom>
      <diagonal/>
    </border>
    <border>
      <left style="medium">
        <color indexed="8"/>
      </left>
      <right style="medium">
        <color indexed="8"/>
      </right>
      <top style="medium">
        <color indexed="64"/>
      </top>
      <bottom style="thin">
        <color indexed="64"/>
      </bottom>
      <diagonal/>
    </border>
    <border>
      <left/>
      <right style="medium">
        <color indexed="8"/>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medium">
        <color indexed="8"/>
      </right>
      <top style="medium">
        <color indexed="8"/>
      </top>
      <bottom style="thin">
        <color indexed="64"/>
      </bottom>
      <diagonal/>
    </border>
    <border>
      <left style="medium">
        <color indexed="64"/>
      </left>
      <right style="medium">
        <color indexed="8"/>
      </right>
      <top style="medium">
        <color indexed="64"/>
      </top>
      <bottom style="medium">
        <color indexed="8"/>
      </bottom>
      <diagonal/>
    </border>
    <border>
      <left style="thin">
        <color indexed="8"/>
      </left>
      <right/>
      <top/>
      <bottom style="thin">
        <color indexed="64"/>
      </bottom>
      <diagonal/>
    </border>
    <border>
      <left/>
      <right style="medium">
        <color indexed="8"/>
      </right>
      <top style="thin">
        <color indexed="8"/>
      </top>
      <bottom/>
      <diagonal/>
    </border>
    <border>
      <left style="medium">
        <color indexed="8"/>
      </left>
      <right style="medium">
        <color indexed="8"/>
      </right>
      <top style="thin">
        <color indexed="64"/>
      </top>
      <bottom/>
      <diagonal/>
    </border>
    <border>
      <left/>
      <right style="medium">
        <color indexed="8"/>
      </right>
      <top style="medium">
        <color indexed="8"/>
      </top>
      <bottom style="thin">
        <color indexed="64"/>
      </bottom>
      <diagonal/>
    </border>
    <border>
      <left/>
      <right style="medium">
        <color indexed="8"/>
      </right>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8"/>
      </left>
      <right style="medium">
        <color indexed="8"/>
      </right>
      <top style="medium">
        <color indexed="8"/>
      </top>
      <bottom style="medium">
        <color indexed="64"/>
      </bottom>
      <diagonal/>
    </border>
    <border>
      <left style="thin">
        <color indexed="8"/>
      </left>
      <right/>
      <top style="medium">
        <color indexed="8"/>
      </top>
      <bottom style="medium">
        <color indexed="8"/>
      </bottom>
      <diagonal/>
    </border>
    <border>
      <left/>
      <right/>
      <top style="medium">
        <color indexed="8"/>
      </top>
      <bottom style="medium">
        <color indexed="64"/>
      </bottom>
      <diagonal/>
    </border>
    <border>
      <left style="medium">
        <color indexed="64"/>
      </left>
      <right style="medium">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medium">
        <color indexed="8"/>
      </right>
      <top style="medium">
        <color indexed="8"/>
      </top>
      <bottom style="medium">
        <color indexed="64"/>
      </bottom>
      <diagonal/>
    </border>
    <border>
      <left style="thin">
        <color indexed="8"/>
      </left>
      <right/>
      <top style="medium">
        <color indexed="8"/>
      </top>
      <bottom style="thin">
        <color indexed="64"/>
      </bottom>
      <diagonal/>
    </border>
    <border>
      <left style="thin">
        <color indexed="8"/>
      </left>
      <right/>
      <top style="medium">
        <color indexed="8"/>
      </top>
      <bottom style="medium">
        <color indexed="64"/>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medium">
        <color indexed="64"/>
      </bottom>
      <diagonal/>
    </border>
    <border>
      <left style="thin">
        <color indexed="11"/>
      </left>
      <right style="thin">
        <color indexed="10"/>
      </right>
      <top style="thin">
        <color indexed="10"/>
      </top>
      <bottom style="medium">
        <color indexed="64"/>
      </bottom>
      <diagonal/>
    </border>
    <border>
      <left style="thin">
        <color indexed="10"/>
      </left>
      <right/>
      <top style="thin">
        <color indexed="10"/>
      </top>
      <bottom style="thin">
        <color indexed="10"/>
      </bottom>
      <diagonal/>
    </border>
    <border>
      <left style="thin">
        <color indexed="10"/>
      </left>
      <right/>
      <top/>
      <bottom/>
      <diagonal/>
    </border>
    <border>
      <left style="thin">
        <color indexed="10"/>
      </left>
      <right/>
      <top style="thin">
        <color indexed="10"/>
      </top>
      <bottom style="thin">
        <color indexed="11"/>
      </bottom>
      <diagonal/>
    </border>
    <border>
      <left style="thin">
        <color indexed="10"/>
      </left>
      <right/>
      <top style="thin">
        <color indexed="11"/>
      </top>
      <bottom style="thin">
        <color indexed="10"/>
      </bottom>
      <diagonal/>
    </border>
    <border>
      <left style="thin">
        <color indexed="64"/>
      </left>
      <right style="thin">
        <color indexed="64"/>
      </right>
      <top style="thin">
        <color indexed="64"/>
      </top>
      <bottom style="thin">
        <color indexed="11"/>
      </bottom>
      <diagonal/>
    </border>
    <border>
      <left style="thin">
        <color indexed="64"/>
      </left>
      <right style="thin">
        <color indexed="64"/>
      </right>
      <top style="thin">
        <color indexed="11"/>
      </top>
      <bottom style="thin">
        <color indexed="10"/>
      </bottom>
      <diagonal/>
    </border>
    <border>
      <left style="thin">
        <color indexed="64"/>
      </left>
      <right style="thin">
        <color indexed="64"/>
      </right>
      <top style="thin">
        <color indexed="10"/>
      </top>
      <bottom style="thin">
        <color indexed="10"/>
      </bottom>
      <diagonal/>
    </border>
    <border>
      <left style="thin">
        <color indexed="10"/>
      </left>
      <right style="medium">
        <color indexed="64"/>
      </right>
      <top style="thin">
        <color indexed="10"/>
      </top>
      <bottom style="thin">
        <color indexed="10"/>
      </bottom>
      <diagonal/>
    </border>
    <border>
      <left style="thin">
        <color indexed="10"/>
      </left>
      <right/>
      <top/>
      <bottom style="medium">
        <color indexed="64"/>
      </bottom>
      <diagonal/>
    </border>
    <border>
      <left style="thin">
        <color indexed="10"/>
      </left>
      <right style="medium">
        <color indexed="64"/>
      </right>
      <top style="thin">
        <color indexed="10"/>
      </top>
      <bottom style="medium">
        <color indexed="64"/>
      </bottom>
      <diagonal/>
    </border>
    <border>
      <left/>
      <right/>
      <top style="medium">
        <color indexed="64"/>
      </top>
      <bottom style="thin">
        <color indexed="10"/>
      </bottom>
      <diagonal/>
    </border>
    <border>
      <left/>
      <right style="medium">
        <color indexed="64"/>
      </right>
      <top style="medium">
        <color indexed="64"/>
      </top>
      <bottom style="thin">
        <color indexed="10"/>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11"/>
      </right>
      <top style="thin">
        <color indexed="10"/>
      </top>
      <bottom style="thin">
        <color indexed="10"/>
      </bottom>
      <diagonal/>
    </border>
    <border>
      <left/>
      <right style="thin">
        <color indexed="11"/>
      </right>
      <top style="thin">
        <color indexed="10"/>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8"/>
      </bottom>
      <diagonal/>
    </border>
    <border>
      <left/>
      <right/>
      <top style="medium">
        <color indexed="64"/>
      </top>
      <bottom style="medium">
        <color indexed="8"/>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8"/>
      </left>
      <right style="medium">
        <color indexed="64"/>
      </right>
      <top/>
      <bottom style="medium">
        <color indexed="8"/>
      </bottom>
      <diagonal/>
    </border>
    <border>
      <left/>
      <right style="medium">
        <color indexed="64"/>
      </right>
      <top style="medium">
        <color indexed="8"/>
      </top>
      <bottom style="medium">
        <color indexed="64"/>
      </bottom>
      <diagonal/>
    </border>
    <border>
      <left style="medium">
        <color indexed="8"/>
      </left>
      <right style="medium">
        <color indexed="64"/>
      </right>
      <top style="medium">
        <color indexed="8"/>
      </top>
      <bottom style="medium">
        <color indexed="8"/>
      </bottom>
      <diagonal/>
    </border>
    <border>
      <left/>
      <right style="medium">
        <color indexed="64"/>
      </right>
      <top/>
      <bottom style="medium">
        <color indexed="64"/>
      </bottom>
      <diagonal/>
    </border>
    <border>
      <left style="medium">
        <color indexed="8"/>
      </left>
      <right style="medium">
        <color indexed="64"/>
      </right>
      <top style="medium">
        <color indexed="8"/>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right/>
      <top/>
      <bottom style="medium">
        <color indexed="8"/>
      </bottom>
      <diagonal/>
    </border>
    <border>
      <left style="thin">
        <color indexed="64"/>
      </left>
      <right style="medium">
        <color indexed="8"/>
      </right>
      <top/>
      <bottom style="medium">
        <color indexed="64"/>
      </bottom>
      <diagonal/>
    </border>
    <border>
      <left style="thin">
        <color indexed="8"/>
      </left>
      <right style="medium">
        <color indexed="8"/>
      </right>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rgb="FFC00000"/>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rgb="FFC00000"/>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10"/>
      </left>
      <right style="thin">
        <color indexed="11"/>
      </right>
      <top style="thin">
        <color indexed="10"/>
      </top>
      <bottom/>
      <diagonal/>
    </border>
    <border>
      <left style="thin">
        <color indexed="11"/>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top style="thin">
        <color indexed="10"/>
      </top>
      <bottom/>
      <diagonal/>
    </border>
    <border>
      <left/>
      <right style="medium">
        <color indexed="64"/>
      </right>
      <top style="medium">
        <color indexed="8"/>
      </top>
      <bottom style="medium">
        <color indexed="8"/>
      </bottom>
      <diagonal/>
    </border>
    <border>
      <left/>
      <right style="medium">
        <color indexed="64"/>
      </right>
      <top/>
      <bottom style="medium">
        <color indexed="8"/>
      </bottom>
      <diagonal/>
    </border>
  </borders>
  <cellStyleXfs count="6">
    <xf numFmtId="0" fontId="0" fillId="0" borderId="0"/>
    <xf numFmtId="0" fontId="6" fillId="0" borderId="0"/>
    <xf numFmtId="0" fontId="1" fillId="0" borderId="0"/>
    <xf numFmtId="0" fontId="15" fillId="12" borderId="0" applyNumberFormat="0" applyBorder="0" applyAlignment="0" applyProtection="0"/>
    <xf numFmtId="0" fontId="16" fillId="13" borderId="0" applyNumberFormat="0" applyBorder="0" applyAlignment="0" applyProtection="0"/>
    <xf numFmtId="9" fontId="25" fillId="0" borderId="0" applyFont="0" applyFill="0" applyBorder="0" applyAlignment="0" applyProtection="0"/>
  </cellStyleXfs>
  <cellXfs count="377">
    <xf numFmtId="0" fontId="0" fillId="0" borderId="0" xfId="0"/>
    <xf numFmtId="0" fontId="1" fillId="0" borderId="0" xfId="2" applyFont="1"/>
    <xf numFmtId="0" fontId="2" fillId="0" borderId="0" xfId="2" applyFont="1"/>
    <xf numFmtId="0" fontId="2" fillId="0" borderId="0" xfId="2" applyFont="1" applyBorder="1"/>
    <xf numFmtId="0" fontId="1" fillId="2" borderId="0" xfId="2" applyFont="1" applyFill="1" applyBorder="1"/>
    <xf numFmtId="0" fontId="1" fillId="3" borderId="0" xfId="2" applyFont="1" applyFill="1" applyBorder="1"/>
    <xf numFmtId="0" fontId="1" fillId="0" borderId="0" xfId="2" applyFont="1" applyBorder="1"/>
    <xf numFmtId="0" fontId="1" fillId="2" borderId="0" xfId="2" applyFont="1" applyFill="1"/>
    <xf numFmtId="0" fontId="1" fillId="0" borderId="0" xfId="2" applyFont="1" applyFill="1"/>
    <xf numFmtId="0" fontId="1" fillId="0" borderId="0" xfId="2" applyFont="1" applyFill="1" applyAlignment="1"/>
    <xf numFmtId="0" fontId="2" fillId="0" borderId="0" xfId="2" applyFont="1" applyAlignment="1">
      <alignment wrapText="1"/>
    </xf>
    <xf numFmtId="164" fontId="2" fillId="3" borderId="0" xfId="2" applyNumberFormat="1" applyFont="1" applyFill="1" applyBorder="1" applyAlignment="1">
      <alignment horizontal="center" wrapText="1"/>
    </xf>
    <xf numFmtId="0" fontId="2" fillId="2" borderId="0" xfId="2" applyFont="1" applyFill="1"/>
    <xf numFmtId="0" fontId="6" fillId="2" borderId="0" xfId="1" applyNumberFormat="1" applyFont="1" applyFill="1" applyBorder="1" applyAlignment="1" applyProtection="1"/>
    <xf numFmtId="0" fontId="2" fillId="5" borderId="0" xfId="2" applyFont="1" applyFill="1"/>
    <xf numFmtId="0" fontId="2" fillId="5" borderId="0" xfId="2" applyFont="1" applyFill="1" applyAlignment="1"/>
    <xf numFmtId="0" fontId="1" fillId="5" borderId="0" xfId="2" applyFont="1" applyFill="1" applyAlignment="1">
      <alignment wrapText="1"/>
    </xf>
    <xf numFmtId="0" fontId="6" fillId="5" borderId="0" xfId="1" applyNumberFormat="1" applyFont="1" applyFill="1" applyBorder="1" applyAlignment="1" applyProtection="1">
      <alignment horizontal="center" vertical="center"/>
    </xf>
    <xf numFmtId="0" fontId="9" fillId="0" borderId="4" xfId="2" applyFont="1" applyBorder="1" applyAlignment="1" applyProtection="1">
      <alignment horizontal="center" wrapText="1"/>
      <protection locked="0"/>
    </xf>
    <xf numFmtId="1" fontId="9" fillId="0" borderId="4" xfId="2" applyNumberFormat="1" applyFont="1" applyBorder="1" applyAlignment="1" applyProtection="1">
      <alignment horizontal="center" wrapText="1"/>
      <protection locked="0"/>
    </xf>
    <xf numFmtId="0" fontId="9" fillId="0" borderId="0" xfId="2" applyFont="1" applyAlignment="1" applyProtection="1">
      <alignment horizontal="center" wrapText="1"/>
      <protection locked="0"/>
    </xf>
    <xf numFmtId="0" fontId="9" fillId="0" borderId="8" xfId="2" applyFont="1" applyBorder="1" applyAlignment="1" applyProtection="1">
      <alignment horizontal="center" wrapText="1"/>
      <protection locked="0"/>
    </xf>
    <xf numFmtId="0" fontId="8" fillId="10" borderId="6" xfId="2" applyFont="1" applyFill="1" applyBorder="1" applyProtection="1"/>
    <xf numFmtId="166" fontId="8" fillId="10" borderId="6" xfId="2" applyNumberFormat="1" applyFont="1" applyFill="1" applyBorder="1" applyAlignment="1" applyProtection="1">
      <alignment horizontal="center"/>
    </xf>
    <xf numFmtId="0" fontId="1" fillId="0" borderId="12" xfId="2" applyFont="1" applyBorder="1" applyAlignment="1" applyProtection="1">
      <alignment horizontal="center"/>
      <protection locked="0"/>
    </xf>
    <xf numFmtId="0" fontId="9" fillId="7" borderId="3" xfId="2" applyFont="1" applyFill="1" applyBorder="1" applyAlignment="1" applyProtection="1">
      <alignment horizontal="center" wrapText="1"/>
    </xf>
    <xf numFmtId="0" fontId="1" fillId="0" borderId="13" xfId="2" applyNumberFormat="1" applyFont="1" applyBorder="1" applyAlignment="1" applyProtection="1">
      <alignment horizontal="left"/>
      <protection locked="0"/>
    </xf>
    <xf numFmtId="0" fontId="1" fillId="0" borderId="36" xfId="2" applyFont="1" applyBorder="1" applyAlignment="1" applyProtection="1">
      <alignment horizontal="center"/>
      <protection locked="0"/>
    </xf>
    <xf numFmtId="0" fontId="1" fillId="0" borderId="56" xfId="2" applyNumberFormat="1" applyFont="1" applyFill="1" applyBorder="1" applyAlignment="1" applyProtection="1">
      <alignment horizontal="left"/>
      <protection locked="0"/>
    </xf>
    <xf numFmtId="0" fontId="1" fillId="0" borderId="0" xfId="2" applyNumberFormat="1" applyFont="1" applyFill="1" applyProtection="1">
      <protection locked="0"/>
    </xf>
    <xf numFmtId="0" fontId="1" fillId="0" borderId="14" xfId="2" applyNumberFormat="1" applyBorder="1" applyProtection="1">
      <protection locked="0"/>
    </xf>
    <xf numFmtId="0" fontId="1" fillId="0" borderId="15" xfId="2" applyNumberFormat="1" applyBorder="1" applyProtection="1">
      <protection locked="0"/>
    </xf>
    <xf numFmtId="0" fontId="1" fillId="0" borderId="4" xfId="2" applyNumberFormat="1" applyFont="1" applyBorder="1" applyProtection="1">
      <protection locked="0"/>
    </xf>
    <xf numFmtId="0" fontId="1" fillId="0" borderId="5" xfId="2" applyNumberFormat="1" applyBorder="1" applyProtection="1">
      <protection locked="0"/>
    </xf>
    <xf numFmtId="168" fontId="1" fillId="0" borderId="21" xfId="2" applyNumberFormat="1" applyBorder="1" applyProtection="1">
      <protection locked="0"/>
    </xf>
    <xf numFmtId="168" fontId="1" fillId="0" borderId="4" xfId="2" applyNumberFormat="1" applyBorder="1" applyProtection="1">
      <protection locked="0"/>
    </xf>
    <xf numFmtId="168" fontId="1" fillId="0" borderId="5" xfId="2" applyNumberFormat="1" applyBorder="1" applyProtection="1">
      <protection locked="0"/>
    </xf>
    <xf numFmtId="0" fontId="1" fillId="0" borderId="14" xfId="2" applyNumberFormat="1" applyFont="1" applyBorder="1" applyProtection="1">
      <protection locked="0"/>
    </xf>
    <xf numFmtId="168" fontId="1" fillId="0" borderId="13" xfId="2" applyNumberFormat="1" applyFont="1" applyFill="1" applyBorder="1" applyAlignment="1" applyProtection="1">
      <alignment horizontal="right"/>
      <protection locked="0"/>
    </xf>
    <xf numFmtId="168" fontId="1" fillId="0" borderId="13" xfId="2" applyNumberFormat="1" applyFill="1" applyBorder="1" applyAlignment="1" applyProtection="1">
      <alignment horizontal="right"/>
      <protection locked="0"/>
    </xf>
    <xf numFmtId="168" fontId="1" fillId="0" borderId="14" xfId="2" applyNumberFormat="1" applyBorder="1" applyAlignment="1" applyProtection="1">
      <alignment horizontal="right"/>
      <protection locked="0"/>
    </xf>
    <xf numFmtId="168" fontId="1" fillId="0" borderId="13" xfId="2" applyNumberFormat="1" applyBorder="1" applyAlignment="1" applyProtection="1">
      <alignment horizontal="right"/>
      <protection locked="0"/>
    </xf>
    <xf numFmtId="1" fontId="1" fillId="0" borderId="13" xfId="2" applyNumberFormat="1" applyBorder="1" applyAlignment="1" applyProtection="1">
      <alignment horizontal="right"/>
      <protection locked="0"/>
    </xf>
    <xf numFmtId="1" fontId="1" fillId="0" borderId="13" xfId="2" applyNumberFormat="1" applyFill="1" applyBorder="1" applyAlignment="1" applyProtection="1">
      <alignment horizontal="right"/>
      <protection locked="0"/>
    </xf>
    <xf numFmtId="1" fontId="1" fillId="0" borderId="13" xfId="2" applyNumberFormat="1" applyFont="1" applyFill="1" applyBorder="1" applyAlignment="1" applyProtection="1">
      <alignment horizontal="right"/>
      <protection locked="0"/>
    </xf>
    <xf numFmtId="168" fontId="9" fillId="0" borderId="4" xfId="2" applyNumberFormat="1" applyFont="1" applyBorder="1" applyAlignment="1" applyProtection="1">
      <alignment horizontal="center" wrapText="1"/>
      <protection locked="0"/>
    </xf>
    <xf numFmtId="168" fontId="1" fillId="0" borderId="36" xfId="2" applyNumberFormat="1" applyFont="1" applyBorder="1" applyAlignment="1" applyProtection="1">
      <alignment horizontal="center"/>
      <protection locked="0"/>
    </xf>
    <xf numFmtId="168" fontId="1" fillId="0" borderId="24" xfId="2" applyNumberFormat="1" applyFont="1" applyBorder="1" applyAlignment="1" applyProtection="1">
      <alignment horizontal="center"/>
      <protection locked="0"/>
    </xf>
    <xf numFmtId="168" fontId="1" fillId="0" borderId="25" xfId="2" applyNumberFormat="1" applyFont="1" applyBorder="1" applyAlignment="1" applyProtection="1">
      <alignment horizontal="center"/>
      <protection locked="0"/>
    </xf>
    <xf numFmtId="168" fontId="9" fillId="0" borderId="27" xfId="2" applyNumberFormat="1" applyFont="1" applyBorder="1" applyAlignment="1" applyProtection="1">
      <alignment horizontal="center" wrapText="1"/>
      <protection locked="0"/>
    </xf>
    <xf numFmtId="1" fontId="1" fillId="0" borderId="13" xfId="2" applyNumberFormat="1" applyBorder="1" applyAlignment="1" applyProtection="1">
      <alignment horizontal="center"/>
      <protection locked="0"/>
    </xf>
    <xf numFmtId="1" fontId="1" fillId="0" borderId="13" xfId="2" applyNumberFormat="1" applyFill="1" applyBorder="1" applyAlignment="1" applyProtection="1">
      <alignment horizontal="center"/>
      <protection locked="0"/>
    </xf>
    <xf numFmtId="168" fontId="1" fillId="0" borderId="53" xfId="2" applyNumberFormat="1" applyFill="1" applyBorder="1" applyAlignment="1" applyProtection="1">
      <alignment horizontal="right"/>
      <protection locked="0"/>
    </xf>
    <xf numFmtId="168" fontId="1" fillId="0" borderId="4" xfId="2" applyNumberFormat="1" applyFill="1" applyBorder="1" applyAlignment="1" applyProtection="1">
      <alignment horizontal="right"/>
      <protection locked="0"/>
    </xf>
    <xf numFmtId="49" fontId="9" fillId="0" borderId="27" xfId="2" applyNumberFormat="1" applyFont="1" applyBorder="1" applyAlignment="1" applyProtection="1">
      <alignment horizontal="left" wrapText="1"/>
      <protection locked="0"/>
    </xf>
    <xf numFmtId="0" fontId="9" fillId="0" borderId="27" xfId="2" applyFont="1" applyBorder="1" applyAlignment="1" applyProtection="1">
      <alignment horizontal="center" wrapText="1"/>
      <protection locked="0"/>
    </xf>
    <xf numFmtId="0" fontId="1" fillId="0" borderId="32" xfId="2" applyFont="1" applyBorder="1" applyAlignment="1" applyProtection="1">
      <alignment horizontal="center"/>
      <protection locked="0"/>
    </xf>
    <xf numFmtId="49" fontId="9" fillId="0" borderId="13" xfId="2" applyNumberFormat="1" applyFont="1" applyBorder="1" applyAlignment="1" applyProtection="1">
      <alignment horizontal="left" wrapText="1"/>
      <protection locked="0"/>
    </xf>
    <xf numFmtId="0" fontId="1" fillId="0" borderId="89" xfId="2" applyBorder="1" applyAlignment="1" applyProtection="1">
      <alignment horizontal="center"/>
      <protection locked="0"/>
    </xf>
    <xf numFmtId="168" fontId="1" fillId="0" borderId="89" xfId="2" applyNumberFormat="1" applyBorder="1" applyAlignment="1" applyProtection="1">
      <alignment horizontal="center"/>
      <protection locked="0"/>
    </xf>
    <xf numFmtId="0" fontId="1" fillId="0" borderId="107" xfId="2" applyNumberFormat="1" applyFont="1" applyBorder="1" applyAlignment="1" applyProtection="1">
      <alignment horizontal="left"/>
      <protection locked="0"/>
    </xf>
    <xf numFmtId="1" fontId="1" fillId="0" borderId="34" xfId="2" applyNumberFormat="1" applyBorder="1" applyAlignment="1" applyProtection="1">
      <alignment horizontal="center"/>
      <protection locked="0"/>
    </xf>
    <xf numFmtId="168" fontId="1" fillId="0" borderId="108" xfId="2" applyNumberFormat="1" applyBorder="1" applyAlignment="1" applyProtection="1">
      <alignment horizontal="right"/>
      <protection locked="0"/>
    </xf>
    <xf numFmtId="166" fontId="34" fillId="10" borderId="6" xfId="2" applyNumberFormat="1" applyFont="1" applyFill="1" applyBorder="1" applyAlignment="1" applyProtection="1">
      <alignment horizontal="center"/>
    </xf>
    <xf numFmtId="168" fontId="34" fillId="23" borderId="6" xfId="2" applyNumberFormat="1" applyFont="1" applyFill="1" applyBorder="1" applyAlignment="1" applyProtection="1">
      <alignment horizontal="center"/>
    </xf>
    <xf numFmtId="166" fontId="1" fillId="0" borderId="4" xfId="2" applyNumberFormat="1" applyFill="1" applyBorder="1" applyAlignment="1" applyProtection="1">
      <alignment horizontal="right"/>
      <protection locked="0"/>
    </xf>
    <xf numFmtId="168" fontId="1" fillId="0" borderId="4" xfId="2" applyNumberFormat="1" applyFill="1" applyBorder="1" applyProtection="1"/>
    <xf numFmtId="168" fontId="9" fillId="0" borderId="4" xfId="2" applyNumberFormat="1" applyFont="1" applyFill="1" applyBorder="1" applyAlignment="1" applyProtection="1">
      <alignment horizontal="right" wrapText="1"/>
    </xf>
    <xf numFmtId="168" fontId="1" fillId="0" borderId="4" xfId="2" applyNumberFormat="1" applyFill="1" applyBorder="1" applyProtection="1">
      <protection locked="0"/>
    </xf>
    <xf numFmtId="0" fontId="13" fillId="20" borderId="9" xfId="2" applyFont="1" applyFill="1" applyBorder="1" applyAlignment="1" applyProtection="1">
      <alignment wrapText="1"/>
    </xf>
    <xf numFmtId="0" fontId="13" fillId="21" borderId="50" xfId="2" applyFont="1" applyFill="1" applyBorder="1" applyAlignment="1" applyProtection="1">
      <alignment wrapText="1"/>
    </xf>
    <xf numFmtId="0" fontId="1" fillId="2" borderId="28" xfId="2" applyFont="1" applyFill="1" applyBorder="1"/>
    <xf numFmtId="164" fontId="2" fillId="3" borderId="28" xfId="2" applyNumberFormat="1" applyFont="1" applyFill="1" applyBorder="1" applyAlignment="1">
      <alignment horizontal="center"/>
    </xf>
    <xf numFmtId="169" fontId="1" fillId="0" borderId="36" xfId="2" applyNumberFormat="1" applyFont="1" applyBorder="1" applyAlignment="1" applyProtection="1">
      <alignment horizontal="center"/>
      <protection locked="0"/>
    </xf>
    <xf numFmtId="169" fontId="1" fillId="0" borderId="104" xfId="2" applyNumberFormat="1" applyFont="1" applyBorder="1" applyAlignment="1" applyProtection="1">
      <alignment horizontal="center"/>
      <protection locked="0"/>
    </xf>
    <xf numFmtId="169" fontId="1" fillId="0" borderId="32" xfId="2" applyNumberFormat="1" applyFont="1" applyBorder="1" applyAlignment="1" applyProtection="1">
      <alignment horizontal="center"/>
      <protection locked="0"/>
    </xf>
    <xf numFmtId="0" fontId="9" fillId="7" borderId="3" xfId="2" applyFont="1" applyFill="1" applyBorder="1" applyAlignment="1" applyProtection="1">
      <alignment horizontal="center" wrapText="1"/>
      <protection locked="0"/>
    </xf>
    <xf numFmtId="0" fontId="18" fillId="17" borderId="3" xfId="2" applyFont="1" applyFill="1" applyBorder="1" applyAlignment="1" applyProtection="1">
      <alignment horizontal="center"/>
      <protection locked="0"/>
    </xf>
    <xf numFmtId="168" fontId="1" fillId="0" borderId="4" xfId="2" applyNumberFormat="1" applyFont="1" applyFill="1" applyBorder="1" applyProtection="1"/>
    <xf numFmtId="168" fontId="1" fillId="0" borderId="36" xfId="2" applyNumberFormat="1" applyFont="1" applyFill="1" applyBorder="1" applyProtection="1"/>
    <xf numFmtId="0" fontId="1" fillId="0" borderId="0" xfId="2" applyFont="1" applyProtection="1">
      <protection locked="0"/>
    </xf>
    <xf numFmtId="0" fontId="1" fillId="0" borderId="0" xfId="2" applyFont="1" applyBorder="1" applyProtection="1">
      <protection locked="0"/>
    </xf>
    <xf numFmtId="0" fontId="32" fillId="39" borderId="105" xfId="2" applyFont="1" applyFill="1" applyBorder="1" applyAlignment="1" applyProtection="1">
      <alignment horizontal="center"/>
      <protection locked="0"/>
    </xf>
    <xf numFmtId="0" fontId="9" fillId="7" borderId="44" xfId="2" applyFont="1" applyFill="1" applyBorder="1" applyAlignment="1" applyProtection="1">
      <alignment horizontal="center" wrapText="1"/>
      <protection locked="0"/>
    </xf>
    <xf numFmtId="0" fontId="33" fillId="39" borderId="42" xfId="2" applyFont="1" applyFill="1" applyBorder="1" applyAlignment="1" applyProtection="1">
      <alignment horizontal="center"/>
      <protection locked="0"/>
    </xf>
    <xf numFmtId="167" fontId="1" fillId="0" borderId="0" xfId="2" applyNumberFormat="1" applyFont="1" applyProtection="1">
      <protection locked="0"/>
    </xf>
    <xf numFmtId="0" fontId="1" fillId="0" borderId="0" xfId="2" applyFont="1" applyAlignment="1" applyProtection="1">
      <alignment horizontal="center"/>
      <protection locked="0"/>
    </xf>
    <xf numFmtId="0" fontId="1" fillId="0" borderId="0" xfId="2" applyFont="1" applyBorder="1" applyAlignment="1" applyProtection="1">
      <alignment horizontal="center"/>
      <protection locked="0"/>
    </xf>
    <xf numFmtId="0" fontId="33" fillId="39" borderId="103" xfId="2" applyFont="1" applyFill="1" applyBorder="1" applyAlignment="1" applyProtection="1">
      <alignment horizontal="center"/>
      <protection locked="0"/>
    </xf>
    <xf numFmtId="166" fontId="22" fillId="16" borderId="10" xfId="2" applyNumberFormat="1" applyFont="1" applyFill="1" applyBorder="1" applyAlignment="1" applyProtection="1">
      <alignment wrapText="1"/>
      <protection locked="0"/>
    </xf>
    <xf numFmtId="0" fontId="1" fillId="8" borderId="45" xfId="2" applyFont="1" applyFill="1" applyBorder="1" applyAlignment="1" applyProtection="1">
      <alignment horizontal="center" wrapText="1"/>
      <protection locked="0"/>
    </xf>
    <xf numFmtId="0" fontId="9" fillId="8" borderId="46" xfId="2" applyFont="1" applyFill="1" applyBorder="1" applyAlignment="1" applyProtection="1">
      <alignment horizontal="center" wrapText="1"/>
      <protection locked="0"/>
    </xf>
    <xf numFmtId="0" fontId="1" fillId="28" borderId="47" xfId="2" applyFont="1" applyFill="1" applyBorder="1" applyAlignment="1" applyProtection="1">
      <alignment horizontal="center" wrapText="1"/>
      <protection locked="0"/>
    </xf>
    <xf numFmtId="0" fontId="33" fillId="39" borderId="42" xfId="2" applyFont="1" applyFill="1" applyBorder="1" applyAlignment="1" applyProtection="1">
      <alignment horizontal="right"/>
      <protection locked="0"/>
    </xf>
    <xf numFmtId="169" fontId="20" fillId="0" borderId="24" xfId="0" applyNumberFormat="1" applyFont="1" applyBorder="1" applyAlignment="1" applyProtection="1">
      <alignment horizontal="left"/>
      <protection locked="0"/>
    </xf>
    <xf numFmtId="168" fontId="1" fillId="0" borderId="32" xfId="2" applyNumberFormat="1" applyFont="1" applyBorder="1" applyAlignment="1" applyProtection="1">
      <alignment horizontal="center"/>
      <protection locked="0"/>
    </xf>
    <xf numFmtId="169" fontId="1" fillId="8" borderId="45" xfId="2" applyNumberFormat="1" applyFont="1" applyFill="1" applyBorder="1" applyAlignment="1" applyProtection="1">
      <alignment horizontal="center" wrapText="1"/>
      <protection locked="0"/>
    </xf>
    <xf numFmtId="0" fontId="33" fillId="39" borderId="103" xfId="2" applyFont="1" applyFill="1" applyBorder="1" applyAlignment="1" applyProtection="1">
      <alignment horizontal="right"/>
      <protection locked="0"/>
    </xf>
    <xf numFmtId="0" fontId="23" fillId="13" borderId="29" xfId="4" applyFont="1" applyBorder="1" applyProtection="1">
      <protection locked="0"/>
    </xf>
    <xf numFmtId="0" fontId="1" fillId="0" borderId="37" xfId="2" applyFont="1" applyBorder="1" applyProtection="1">
      <protection locked="0"/>
    </xf>
    <xf numFmtId="0" fontId="0" fillId="0" borderId="0" xfId="0" applyProtection="1">
      <protection locked="0"/>
    </xf>
    <xf numFmtId="0" fontId="19" fillId="14" borderId="44" xfId="2" applyFont="1" applyFill="1" applyBorder="1" applyAlignment="1" applyProtection="1">
      <alignment horizontal="center" wrapText="1"/>
      <protection locked="0"/>
    </xf>
    <xf numFmtId="0" fontId="0" fillId="0" borderId="57" xfId="0" applyBorder="1" applyProtection="1">
      <protection locked="0"/>
    </xf>
    <xf numFmtId="0" fontId="1" fillId="8" borderId="45" xfId="2" applyFill="1" applyBorder="1" applyAlignment="1" applyProtection="1">
      <alignment horizontal="center" wrapText="1"/>
      <protection locked="0"/>
    </xf>
    <xf numFmtId="0" fontId="1" fillId="28" borderId="47" xfId="2" applyFill="1" applyBorder="1" applyAlignment="1" applyProtection="1">
      <alignment horizontal="center" wrapText="1"/>
      <protection locked="0"/>
    </xf>
    <xf numFmtId="0" fontId="15" fillId="12" borderId="98" xfId="3" applyBorder="1" applyAlignment="1" applyProtection="1">
      <alignment horizontal="center" wrapText="1"/>
      <protection locked="0"/>
    </xf>
    <xf numFmtId="169" fontId="20" fillId="0" borderId="88" xfId="0" applyNumberFormat="1" applyFont="1" applyBorder="1" applyAlignment="1" applyProtection="1">
      <alignment horizontal="left"/>
      <protection locked="0"/>
    </xf>
    <xf numFmtId="0" fontId="0" fillId="0" borderId="37" xfId="0" applyBorder="1" applyProtection="1">
      <protection locked="0"/>
    </xf>
    <xf numFmtId="0" fontId="0" fillId="0" borderId="0" xfId="0" applyBorder="1" applyProtection="1">
      <protection locked="0"/>
    </xf>
    <xf numFmtId="0" fontId="28" fillId="0" borderId="0" xfId="0" applyFont="1" applyAlignment="1" applyProtection="1">
      <alignment vertical="top" wrapText="1"/>
      <protection locked="0"/>
    </xf>
    <xf numFmtId="170" fontId="28" fillId="0" borderId="0" xfId="0" applyNumberFormat="1" applyFont="1" applyAlignment="1" applyProtection="1">
      <alignment vertical="top" wrapText="1"/>
      <protection locked="0"/>
    </xf>
    <xf numFmtId="0" fontId="28" fillId="0" borderId="73" xfId="0" applyFont="1" applyBorder="1" applyAlignment="1" applyProtection="1">
      <alignment vertical="top" wrapText="1"/>
      <protection locked="0"/>
    </xf>
    <xf numFmtId="0" fontId="28" fillId="0" borderId="72" xfId="0" applyFont="1" applyBorder="1" applyAlignment="1" applyProtection="1">
      <alignment vertical="top" wrapText="1"/>
      <protection locked="0"/>
    </xf>
    <xf numFmtId="0" fontId="27" fillId="0" borderId="0" xfId="0" applyFont="1" applyAlignment="1" applyProtection="1">
      <alignment vertical="top" wrapText="1"/>
      <protection locked="0"/>
    </xf>
    <xf numFmtId="170" fontId="27" fillId="0" borderId="0" xfId="0" applyNumberFormat="1" applyFont="1" applyAlignment="1" applyProtection="1">
      <alignment vertical="top" wrapText="1"/>
      <protection locked="0"/>
    </xf>
    <xf numFmtId="170" fontId="28" fillId="0" borderId="73" xfId="0" applyNumberFormat="1" applyFont="1" applyBorder="1" applyAlignment="1" applyProtection="1">
      <alignment vertical="top" wrapText="1"/>
      <protection locked="0"/>
    </xf>
    <xf numFmtId="0" fontId="28" fillId="0" borderId="0" xfId="0" applyFont="1" applyBorder="1" applyAlignment="1" applyProtection="1">
      <alignment vertical="top" wrapText="1"/>
      <protection locked="0"/>
    </xf>
    <xf numFmtId="0" fontId="27" fillId="0" borderId="0" xfId="0" applyFont="1" applyBorder="1" applyAlignment="1" applyProtection="1">
      <alignment vertical="top" wrapText="1"/>
      <protection locked="0"/>
    </xf>
    <xf numFmtId="0" fontId="27" fillId="0" borderId="77" xfId="0" applyFont="1" applyFill="1" applyBorder="1" applyAlignment="1" applyProtection="1">
      <alignment vertical="top" wrapText="1"/>
      <protection locked="0"/>
    </xf>
    <xf numFmtId="170" fontId="28" fillId="0" borderId="0" xfId="0" applyNumberFormat="1" applyFont="1" applyBorder="1" applyAlignment="1" applyProtection="1">
      <alignment vertical="top" wrapText="1"/>
      <protection locked="0"/>
    </xf>
    <xf numFmtId="49" fontId="27" fillId="32" borderId="80" xfId="0" applyNumberFormat="1" applyFont="1" applyFill="1" applyBorder="1" applyAlignment="1" applyProtection="1">
      <alignment horizontal="center" vertical="center" wrapText="1"/>
      <protection locked="0"/>
    </xf>
    <xf numFmtId="170" fontId="28" fillId="33" borderId="81" xfId="0" applyNumberFormat="1" applyFont="1" applyFill="1" applyBorder="1" applyAlignment="1" applyProtection="1">
      <alignment vertical="top" wrapText="1"/>
      <protection locked="0"/>
    </xf>
    <xf numFmtId="49" fontId="27" fillId="32" borderId="67" xfId="0" applyNumberFormat="1" applyFont="1" applyFill="1" applyBorder="1" applyAlignment="1" applyProtection="1">
      <alignment horizontal="center" vertical="center" wrapText="1"/>
      <protection locked="0"/>
    </xf>
    <xf numFmtId="49" fontId="27" fillId="32" borderId="78" xfId="0" applyNumberFormat="1" applyFont="1" applyFill="1" applyBorder="1" applyAlignment="1" applyProtection="1">
      <alignment horizontal="center" vertical="center" wrapText="1"/>
      <protection locked="0"/>
    </xf>
    <xf numFmtId="170" fontId="28" fillId="33" borderId="82" xfId="0" applyNumberFormat="1" applyFont="1" applyFill="1" applyBorder="1" applyAlignment="1" applyProtection="1">
      <alignment vertical="top" wrapText="1"/>
      <protection locked="0"/>
    </xf>
    <xf numFmtId="0" fontId="27" fillId="35" borderId="68" xfId="0" applyFont="1" applyFill="1" applyBorder="1" applyAlignment="1" applyProtection="1">
      <alignment vertical="top" wrapText="1"/>
      <protection locked="0"/>
    </xf>
    <xf numFmtId="0" fontId="28" fillId="0" borderId="69" xfId="0" applyFont="1" applyBorder="1" applyAlignment="1" applyProtection="1">
      <alignment vertical="top" wrapText="1"/>
      <protection locked="0"/>
    </xf>
    <xf numFmtId="170" fontId="28" fillId="0" borderId="70" xfId="0" applyNumberFormat="1" applyFont="1" applyBorder="1" applyAlignment="1" applyProtection="1">
      <alignment vertical="top" wrapText="1"/>
      <protection locked="0"/>
    </xf>
    <xf numFmtId="0" fontId="28" fillId="0" borderId="70" xfId="0" applyFont="1" applyBorder="1" applyAlignment="1" applyProtection="1">
      <alignment vertical="top" wrapText="1"/>
      <protection locked="0"/>
    </xf>
    <xf numFmtId="170" fontId="28" fillId="0" borderId="79" xfId="0" applyNumberFormat="1" applyFont="1" applyBorder="1" applyAlignment="1" applyProtection="1">
      <alignment vertical="top" wrapText="1"/>
      <protection locked="0"/>
    </xf>
    <xf numFmtId="0" fontId="27" fillId="35" borderId="71" xfId="0" applyFont="1" applyFill="1" applyBorder="1" applyAlignment="1" applyProtection="1">
      <alignment vertical="top" wrapText="1"/>
      <protection locked="0"/>
    </xf>
    <xf numFmtId="170" fontId="28" fillId="0" borderId="76" xfId="0" applyNumberFormat="1" applyFont="1" applyBorder="1" applyAlignment="1" applyProtection="1">
      <alignment vertical="top" wrapText="1"/>
      <protection locked="0"/>
    </xf>
    <xf numFmtId="170" fontId="27" fillId="0" borderId="0" xfId="0" applyNumberFormat="1" applyFont="1" applyBorder="1" applyAlignment="1" applyProtection="1">
      <alignment vertical="top" wrapText="1"/>
      <protection locked="0"/>
    </xf>
    <xf numFmtId="49" fontId="40" fillId="39" borderId="38" xfId="0" applyNumberFormat="1" applyFont="1" applyFill="1" applyBorder="1" applyAlignment="1" applyProtection="1">
      <alignment horizontal="center" vertical="center" wrapText="1"/>
    </xf>
    <xf numFmtId="49" fontId="40" fillId="39" borderId="41" xfId="0" applyNumberFormat="1" applyFont="1" applyFill="1" applyBorder="1" applyAlignment="1" applyProtection="1">
      <alignment horizontal="center" vertical="center" wrapText="1"/>
    </xf>
    <xf numFmtId="0" fontId="40" fillId="39" borderId="120" xfId="0" applyFont="1" applyFill="1" applyBorder="1" applyAlignment="1" applyProtection="1">
      <alignment vertical="top" wrapText="1"/>
    </xf>
    <xf numFmtId="0" fontId="41" fillId="39" borderId="40" xfId="0" applyFont="1" applyFill="1" applyBorder="1" applyAlignment="1" applyProtection="1">
      <alignment vertical="top" wrapText="1"/>
    </xf>
    <xf numFmtId="0" fontId="40" fillId="39" borderId="117" xfId="0" applyFont="1" applyFill="1" applyBorder="1" applyAlignment="1" applyProtection="1">
      <alignment vertical="top" wrapText="1"/>
    </xf>
    <xf numFmtId="168" fontId="9" fillId="0" borderId="27" xfId="2" applyNumberFormat="1" applyFont="1" applyFill="1" applyBorder="1" applyAlignment="1" applyProtection="1">
      <alignment horizontal="right" wrapText="1"/>
    </xf>
    <xf numFmtId="168" fontId="1" fillId="0" borderId="102" xfId="2" applyNumberFormat="1" applyFill="1" applyBorder="1" applyProtection="1"/>
    <xf numFmtId="168" fontId="1" fillId="0" borderId="36" xfId="2" applyNumberFormat="1" applyFill="1" applyBorder="1" applyProtection="1"/>
    <xf numFmtId="168" fontId="21" fillId="0" borderId="99" xfId="3" applyNumberFormat="1" applyFont="1" applyFill="1" applyBorder="1" applyProtection="1"/>
    <xf numFmtId="49" fontId="27" fillId="35" borderId="86" xfId="0" applyNumberFormat="1" applyFont="1" applyFill="1" applyBorder="1" applyAlignment="1" applyProtection="1">
      <alignment vertical="top" wrapText="1"/>
    </xf>
    <xf numFmtId="49" fontId="27" fillId="35" borderId="87" xfId="0" applyNumberFormat="1" applyFont="1" applyFill="1" applyBorder="1" applyAlignment="1" applyProtection="1">
      <alignment vertical="top" wrapText="1"/>
    </xf>
    <xf numFmtId="49" fontId="27" fillId="35" borderId="90" xfId="0" applyNumberFormat="1" applyFont="1" applyFill="1" applyBorder="1" applyAlignment="1" applyProtection="1">
      <alignment vertical="top" wrapText="1"/>
    </xf>
    <xf numFmtId="49" fontId="28" fillId="0" borderId="72" xfId="0" applyNumberFormat="1" applyFont="1" applyBorder="1" applyAlignment="1" applyProtection="1">
      <alignment horizontal="center" vertical="top" wrapText="1"/>
    </xf>
    <xf numFmtId="0" fontId="28" fillId="0" borderId="73" xfId="0" applyFont="1" applyBorder="1" applyAlignment="1" applyProtection="1">
      <alignment vertical="top" wrapText="1"/>
    </xf>
    <xf numFmtId="170" fontId="28" fillId="0" borderId="83" xfId="0" applyNumberFormat="1" applyFont="1" applyBorder="1" applyAlignment="1" applyProtection="1">
      <alignment vertical="top" wrapText="1"/>
    </xf>
    <xf numFmtId="0" fontId="28" fillId="0" borderId="72" xfId="0" applyFont="1" applyBorder="1" applyAlignment="1" applyProtection="1">
      <alignment vertical="top" wrapText="1"/>
    </xf>
    <xf numFmtId="170" fontId="27" fillId="34" borderId="73" xfId="0" applyNumberFormat="1" applyFont="1" applyFill="1" applyBorder="1" applyAlignment="1" applyProtection="1">
      <alignment vertical="top" wrapText="1"/>
    </xf>
    <xf numFmtId="10" fontId="28" fillId="0" borderId="72" xfId="0" applyNumberFormat="1" applyFont="1" applyBorder="1" applyAlignment="1" applyProtection="1">
      <alignment vertical="top" wrapText="1"/>
    </xf>
    <xf numFmtId="170" fontId="28" fillId="0" borderId="73" xfId="0" applyNumberFormat="1" applyFont="1" applyBorder="1" applyAlignment="1" applyProtection="1">
      <alignment vertical="top" wrapText="1"/>
    </xf>
    <xf numFmtId="9" fontId="28" fillId="0" borderId="72" xfId="0" applyNumberFormat="1" applyFont="1" applyBorder="1" applyAlignment="1" applyProtection="1">
      <alignment vertical="top" wrapText="1"/>
    </xf>
    <xf numFmtId="10" fontId="28" fillId="0" borderId="72" xfId="5" applyNumberFormat="1" applyFont="1" applyBorder="1" applyAlignment="1" applyProtection="1">
      <alignment vertical="top" wrapText="1"/>
    </xf>
    <xf numFmtId="49" fontId="27" fillId="35" borderId="91" xfId="0" applyNumberFormat="1" applyFont="1" applyFill="1" applyBorder="1" applyAlignment="1" applyProtection="1">
      <alignment vertical="top" wrapText="1"/>
    </xf>
    <xf numFmtId="0" fontId="27" fillId="0" borderId="75" xfId="0" applyFont="1" applyBorder="1" applyAlignment="1" applyProtection="1">
      <alignment vertical="top" wrapText="1"/>
    </xf>
    <xf numFmtId="170" fontId="27" fillId="0" borderId="74" xfId="0" applyNumberFormat="1" applyFont="1" applyBorder="1" applyAlignment="1" applyProtection="1">
      <alignment vertical="top" wrapText="1"/>
    </xf>
    <xf numFmtId="170" fontId="27" fillId="34" borderId="85" xfId="0" applyNumberFormat="1" applyFont="1" applyFill="1" applyBorder="1" applyAlignment="1" applyProtection="1">
      <alignment vertical="top" wrapText="1"/>
    </xf>
    <xf numFmtId="49" fontId="27" fillId="0" borderId="0" xfId="0" applyNumberFormat="1" applyFont="1" applyFill="1" applyBorder="1" applyAlignment="1" applyProtection="1">
      <alignment vertical="top" wrapText="1"/>
      <protection locked="0"/>
    </xf>
    <xf numFmtId="49" fontId="28" fillId="0" borderId="0" xfId="0" applyNumberFormat="1" applyFont="1" applyFill="1" applyBorder="1" applyAlignment="1" applyProtection="1">
      <alignment horizontal="center" vertical="top" wrapText="1"/>
      <protection locked="0"/>
    </xf>
    <xf numFmtId="0" fontId="28" fillId="0" borderId="0" xfId="0" applyFont="1" applyFill="1" applyBorder="1" applyAlignment="1" applyProtection="1">
      <alignment vertical="top" wrapText="1"/>
      <protection locked="0"/>
    </xf>
    <xf numFmtId="170" fontId="28" fillId="0" borderId="0" xfId="0" applyNumberFormat="1" applyFont="1" applyFill="1" applyBorder="1" applyAlignment="1" applyProtection="1">
      <alignment vertical="top" wrapText="1"/>
      <protection locked="0"/>
    </xf>
    <xf numFmtId="170" fontId="27" fillId="0" borderId="0" xfId="0" applyNumberFormat="1" applyFont="1" applyFill="1" applyBorder="1" applyAlignment="1" applyProtection="1">
      <alignment vertical="top" wrapText="1"/>
      <protection locked="0"/>
    </xf>
    <xf numFmtId="10" fontId="28" fillId="0" borderId="0" xfId="0" applyNumberFormat="1" applyFont="1" applyFill="1" applyBorder="1" applyAlignment="1" applyProtection="1">
      <alignment vertical="top" wrapText="1"/>
      <protection locked="0"/>
    </xf>
    <xf numFmtId="9" fontId="28" fillId="0" borderId="0" xfId="0" applyNumberFormat="1" applyFont="1" applyFill="1" applyBorder="1" applyAlignment="1" applyProtection="1">
      <alignment vertical="top" wrapText="1"/>
      <protection locked="0"/>
    </xf>
    <xf numFmtId="10" fontId="28" fillId="0" borderId="0" xfId="5" applyNumberFormat="1" applyFont="1" applyFill="1" applyBorder="1" applyAlignment="1" applyProtection="1">
      <alignment vertical="top" wrapText="1"/>
      <protection locked="0"/>
    </xf>
    <xf numFmtId="0" fontId="27" fillId="0" borderId="0" xfId="0" applyFont="1" applyFill="1" applyBorder="1" applyAlignment="1" applyProtection="1">
      <alignment vertical="top" wrapText="1"/>
      <protection locked="0"/>
    </xf>
    <xf numFmtId="0" fontId="27" fillId="35" borderId="123" xfId="0" applyFont="1" applyFill="1" applyBorder="1" applyAlignment="1" applyProtection="1">
      <alignment vertical="top" wrapText="1"/>
      <protection locked="0"/>
    </xf>
    <xf numFmtId="0" fontId="28" fillId="0" borderId="124" xfId="0" applyFont="1" applyBorder="1" applyAlignment="1" applyProtection="1">
      <alignment vertical="top" wrapText="1"/>
      <protection locked="0"/>
    </xf>
    <xf numFmtId="170" fontId="28" fillId="0" borderId="125" xfId="0" applyNumberFormat="1" applyFont="1" applyBorder="1" applyAlignment="1" applyProtection="1">
      <alignment vertical="top" wrapText="1"/>
      <protection locked="0"/>
    </xf>
    <xf numFmtId="0" fontId="28" fillId="0" borderId="125" xfId="0" applyFont="1" applyBorder="1" applyAlignment="1" applyProtection="1">
      <alignment vertical="top" wrapText="1"/>
      <protection locked="0"/>
    </xf>
    <xf numFmtId="170" fontId="28" fillId="0" borderId="126" xfId="0" applyNumberFormat="1" applyFont="1" applyBorder="1" applyAlignment="1" applyProtection="1">
      <alignment vertical="top" wrapText="1"/>
      <protection locked="0"/>
    </xf>
    <xf numFmtId="165" fontId="11" fillId="0" borderId="7" xfId="2" applyNumberFormat="1" applyFont="1" applyFill="1" applyBorder="1" applyAlignment="1" applyProtection="1">
      <alignment horizontal="center" wrapText="1"/>
      <protection locked="0"/>
    </xf>
    <xf numFmtId="165" fontId="10" fillId="0" borderId="8" xfId="2" applyNumberFormat="1" applyFont="1" applyBorder="1" applyAlignment="1" applyProtection="1">
      <alignment wrapText="1"/>
      <protection locked="0"/>
    </xf>
    <xf numFmtId="168" fontId="1" fillId="0" borderId="52" xfId="2" applyNumberFormat="1" applyFill="1" applyBorder="1" applyProtection="1"/>
    <xf numFmtId="168" fontId="1" fillId="0" borderId="13" xfId="2" applyNumberFormat="1" applyFill="1" applyBorder="1" applyProtection="1"/>
    <xf numFmtId="168" fontId="1" fillId="0" borderId="20" xfId="2" applyNumberFormat="1" applyFill="1" applyBorder="1" applyProtection="1"/>
    <xf numFmtId="0" fontId="1" fillId="0" borderId="26" xfId="2" applyBorder="1" applyProtection="1">
      <protection locked="0"/>
    </xf>
    <xf numFmtId="0" fontId="12" fillId="0" borderId="0" xfId="2" applyFont="1" applyProtection="1">
      <protection locked="0"/>
    </xf>
    <xf numFmtId="0" fontId="1" fillId="0" borderId="0" xfId="2" applyProtection="1">
      <protection locked="0"/>
    </xf>
    <xf numFmtId="0" fontId="8" fillId="19" borderId="49" xfId="2" applyFont="1" applyFill="1" applyBorder="1" applyAlignment="1" applyProtection="1">
      <protection locked="0"/>
    </xf>
    <xf numFmtId="0" fontId="8" fillId="19" borderId="49" xfId="2" applyFont="1" applyFill="1" applyBorder="1" applyAlignment="1" applyProtection="1">
      <alignment horizontal="left"/>
      <protection locked="0"/>
    </xf>
    <xf numFmtId="0" fontId="8" fillId="19" borderId="44" xfId="2" applyFont="1" applyFill="1" applyBorder="1" applyAlignment="1" applyProtection="1">
      <alignment horizontal="left"/>
      <protection locked="0"/>
    </xf>
    <xf numFmtId="0" fontId="8" fillId="7" borderId="48" xfId="2" applyFont="1" applyFill="1" applyBorder="1" applyAlignment="1" applyProtection="1">
      <protection locked="0"/>
    </xf>
    <xf numFmtId="0" fontId="8" fillId="7" borderId="55" xfId="2" applyFont="1" applyFill="1" applyBorder="1" applyAlignment="1" applyProtection="1">
      <protection locked="0"/>
    </xf>
    <xf numFmtId="0" fontId="8" fillId="7" borderId="51" xfId="2" applyFont="1" applyFill="1" applyBorder="1" applyAlignment="1" applyProtection="1">
      <protection locked="0"/>
    </xf>
    <xf numFmtId="0" fontId="1" fillId="0" borderId="24" xfId="2" applyNumberFormat="1" applyFont="1" applyBorder="1" applyAlignment="1" applyProtection="1">
      <alignment horizontal="left"/>
      <protection locked="0"/>
    </xf>
    <xf numFmtId="0" fontId="1" fillId="0" borderId="2" xfId="2" applyBorder="1" applyProtection="1">
      <protection locked="0"/>
    </xf>
    <xf numFmtId="0" fontId="13" fillId="0" borderId="0" xfId="2" applyFont="1" applyBorder="1" applyAlignment="1" applyProtection="1">
      <protection locked="0"/>
    </xf>
    <xf numFmtId="0" fontId="13" fillId="0" borderId="3" xfId="2" applyFont="1" applyBorder="1" applyProtection="1">
      <protection locked="0"/>
    </xf>
    <xf numFmtId="0" fontId="8" fillId="0" borderId="44" xfId="2" applyFont="1" applyBorder="1" applyProtection="1">
      <protection locked="0"/>
    </xf>
    <xf numFmtId="0" fontId="2" fillId="0" borderId="4" xfId="2" applyFont="1" applyBorder="1" applyProtection="1">
      <protection locked="0"/>
    </xf>
    <xf numFmtId="0" fontId="8" fillId="10" borderId="3" xfId="2" applyFont="1" applyFill="1" applyBorder="1" applyProtection="1">
      <protection locked="0"/>
    </xf>
    <xf numFmtId="166" fontId="2" fillId="10" borderId="3" xfId="2" applyNumberFormat="1" applyFont="1" applyFill="1" applyBorder="1" applyProtection="1">
      <protection locked="0"/>
    </xf>
    <xf numFmtId="166" fontId="2" fillId="0" borderId="4" xfId="2" applyNumberFormat="1" applyFont="1" applyBorder="1" applyProtection="1">
      <protection locked="0"/>
    </xf>
    <xf numFmtId="0" fontId="8" fillId="6" borderId="22" xfId="2" applyFont="1" applyFill="1" applyBorder="1" applyProtection="1">
      <protection locked="0"/>
    </xf>
    <xf numFmtId="166" fontId="1" fillId="6" borderId="3" xfId="2" applyNumberFormat="1" applyFill="1" applyBorder="1" applyProtection="1">
      <protection locked="0"/>
    </xf>
    <xf numFmtId="0" fontId="13" fillId="0" borderId="58" xfId="2" applyFont="1" applyBorder="1" applyProtection="1">
      <protection locked="0"/>
    </xf>
    <xf numFmtId="0" fontId="8" fillId="27" borderId="22" xfId="2" applyFont="1" applyFill="1" applyBorder="1" applyProtection="1">
      <protection locked="0"/>
    </xf>
    <xf numFmtId="166" fontId="8" fillId="27" borderId="3" xfId="2" applyNumberFormat="1" applyFont="1" applyFill="1" applyBorder="1" applyAlignment="1" applyProtection="1">
      <alignment horizontal="center"/>
      <protection locked="0"/>
    </xf>
    <xf numFmtId="0" fontId="8" fillId="10" borderId="6" xfId="2" applyFont="1" applyFill="1" applyBorder="1" applyProtection="1">
      <protection locked="0"/>
    </xf>
    <xf numFmtId="166" fontId="8" fillId="10" borderId="6" xfId="2" applyNumberFormat="1" applyFont="1" applyFill="1" applyBorder="1" applyAlignment="1" applyProtection="1">
      <alignment horizontal="center"/>
      <protection locked="0"/>
    </xf>
    <xf numFmtId="0" fontId="13" fillId="0" borderId="5" xfId="2" applyFont="1" applyBorder="1" applyProtection="1">
      <protection locked="0"/>
    </xf>
    <xf numFmtId="168" fontId="9" fillId="0" borderId="9" xfId="2" applyNumberFormat="1" applyFont="1" applyFill="1" applyBorder="1" applyProtection="1">
      <protection locked="0"/>
    </xf>
    <xf numFmtId="168" fontId="9" fillId="0" borderId="4" xfId="2" applyNumberFormat="1" applyFont="1" applyFill="1" applyBorder="1" applyProtection="1">
      <protection locked="0"/>
    </xf>
    <xf numFmtId="0" fontId="8" fillId="10" borderId="22" xfId="2" applyFont="1" applyFill="1" applyBorder="1" applyProtection="1">
      <protection locked="0"/>
    </xf>
    <xf numFmtId="166" fontId="8" fillId="10" borderId="3" xfId="2" applyNumberFormat="1" applyFont="1" applyFill="1" applyBorder="1" applyAlignment="1" applyProtection="1">
      <alignment horizontal="center"/>
      <protection locked="0"/>
    </xf>
    <xf numFmtId="0" fontId="1" fillId="0" borderId="0" xfId="2" applyBorder="1" applyProtection="1">
      <protection locked="0"/>
    </xf>
    <xf numFmtId="2" fontId="13" fillId="0" borderId="2" xfId="2" applyNumberFormat="1" applyFont="1" applyBorder="1" applyProtection="1">
      <protection locked="0"/>
    </xf>
    <xf numFmtId="2" fontId="13" fillId="0" borderId="0" xfId="2" applyNumberFormat="1" applyFont="1" applyBorder="1" applyProtection="1">
      <protection locked="0"/>
    </xf>
    <xf numFmtId="2" fontId="13" fillId="0" borderId="2" xfId="2" applyNumberFormat="1" applyFont="1" applyBorder="1" applyAlignment="1" applyProtection="1">
      <alignment horizontal="right" vertical="center"/>
      <protection locked="0"/>
    </xf>
    <xf numFmtId="2" fontId="13" fillId="0" borderId="0" xfId="2" applyNumberFormat="1" applyFont="1" applyBorder="1" applyAlignment="1" applyProtection="1">
      <alignment horizontal="right" vertical="center"/>
      <protection locked="0"/>
    </xf>
    <xf numFmtId="0" fontId="13" fillId="11" borderId="6" xfId="2" applyFont="1" applyFill="1" applyBorder="1" applyProtection="1"/>
    <xf numFmtId="166" fontId="13" fillId="11" borderId="3" xfId="2" applyNumberFormat="1" applyFont="1" applyFill="1" applyBorder="1" applyProtection="1"/>
    <xf numFmtId="0" fontId="45" fillId="15" borderId="54" xfId="2" applyFont="1" applyFill="1" applyBorder="1" applyAlignment="1" applyProtection="1">
      <alignment wrapText="1"/>
      <protection locked="0"/>
    </xf>
    <xf numFmtId="168" fontId="1" fillId="40" borderId="9" xfId="2" applyNumberFormat="1" applyFont="1" applyFill="1" applyBorder="1" applyAlignment="1" applyProtection="1">
      <alignment horizontal="center"/>
    </xf>
    <xf numFmtId="168" fontId="1" fillId="40" borderId="4" xfId="2" applyNumberFormat="1" applyFont="1" applyFill="1" applyBorder="1" applyAlignment="1" applyProtection="1">
      <alignment horizontal="center"/>
    </xf>
    <xf numFmtId="166" fontId="22" fillId="0" borderId="8" xfId="2" applyNumberFormat="1" applyFont="1" applyFill="1" applyBorder="1" applyAlignment="1" applyProtection="1">
      <alignment wrapText="1"/>
      <protection locked="0"/>
    </xf>
    <xf numFmtId="166" fontId="22" fillId="0" borderId="0" xfId="2" applyNumberFormat="1" applyFont="1" applyFill="1" applyBorder="1" applyAlignment="1" applyProtection="1">
      <alignment wrapText="1"/>
      <protection locked="0"/>
    </xf>
    <xf numFmtId="0" fontId="46" fillId="0" borderId="0" xfId="2" applyFont="1" applyFill="1" applyBorder="1" applyAlignment="1" applyProtection="1">
      <alignment horizontal="center" wrapText="1"/>
      <protection locked="0"/>
    </xf>
    <xf numFmtId="166" fontId="46" fillId="0" borderId="0" xfId="2" applyNumberFormat="1" applyFont="1" applyFill="1" applyBorder="1" applyAlignment="1" applyProtection="1">
      <alignment horizontal="center" wrapText="1"/>
      <protection locked="0"/>
    </xf>
    <xf numFmtId="0" fontId="1" fillId="0" borderId="0" xfId="2" applyFont="1" applyFill="1" applyProtection="1">
      <protection locked="0"/>
    </xf>
    <xf numFmtId="0" fontId="1" fillId="0" borderId="0" xfId="2" applyFont="1" applyFill="1" applyAlignment="1" applyProtection="1">
      <alignment horizontal="center"/>
      <protection locked="0"/>
    </xf>
    <xf numFmtId="0" fontId="47" fillId="7" borderId="3" xfId="2" applyFont="1" applyFill="1" applyBorder="1" applyProtection="1"/>
    <xf numFmtId="0" fontId="48" fillId="16" borderId="6" xfId="2" applyFont="1" applyFill="1" applyBorder="1" applyAlignment="1" applyProtection="1">
      <alignment horizontal="left" wrapText="1"/>
      <protection locked="0"/>
    </xf>
    <xf numFmtId="166" fontId="48" fillId="16" borderId="6" xfId="2" applyNumberFormat="1" applyFont="1" applyFill="1" applyBorder="1" applyAlignment="1" applyProtection="1">
      <alignment wrapText="1"/>
      <protection locked="0"/>
    </xf>
    <xf numFmtId="166" fontId="22" fillId="16" borderId="127" xfId="2" applyNumberFormat="1" applyFont="1" applyFill="1" applyBorder="1" applyAlignment="1" applyProtection="1">
      <alignment wrapText="1"/>
      <protection locked="0"/>
    </xf>
    <xf numFmtId="0" fontId="49" fillId="17" borderId="5" xfId="2" applyFont="1" applyFill="1" applyBorder="1" applyAlignment="1" applyProtection="1">
      <alignment horizontal="center" wrapText="1"/>
      <protection locked="0"/>
    </xf>
    <xf numFmtId="0" fontId="1" fillId="0" borderId="57" xfId="2" applyFont="1" applyBorder="1" applyProtection="1">
      <protection locked="0"/>
    </xf>
    <xf numFmtId="0" fontId="50" fillId="0" borderId="57" xfId="3" applyFont="1" applyFill="1" applyBorder="1" applyAlignment="1" applyProtection="1">
      <alignment wrapText="1"/>
      <protection locked="0"/>
    </xf>
    <xf numFmtId="0" fontId="51" fillId="12" borderId="102" xfId="3" applyFont="1" applyBorder="1" applyAlignment="1" applyProtection="1">
      <alignment wrapText="1"/>
      <protection locked="0"/>
    </xf>
    <xf numFmtId="0" fontId="42" fillId="13" borderId="30" xfId="4" applyFont="1" applyBorder="1" applyProtection="1">
      <protection locked="0"/>
    </xf>
    <xf numFmtId="0" fontId="53" fillId="25" borderId="54" xfId="2" applyFont="1" applyFill="1" applyBorder="1" applyAlignment="1" applyProtection="1">
      <alignment wrapText="1"/>
      <protection locked="0"/>
    </xf>
    <xf numFmtId="0" fontId="53" fillId="25" borderId="44" xfId="2" applyFont="1" applyFill="1" applyBorder="1" applyAlignment="1" applyProtection="1">
      <alignment horizontal="center" wrapText="1"/>
      <protection locked="0"/>
    </xf>
    <xf numFmtId="0" fontId="53" fillId="25" borderId="3" xfId="2" applyFont="1" applyFill="1" applyBorder="1" applyAlignment="1" applyProtection="1">
      <alignment horizontal="center" wrapText="1"/>
    </xf>
    <xf numFmtId="0" fontId="53" fillId="25" borderId="3" xfId="2" applyFont="1" applyFill="1" applyBorder="1" applyAlignment="1" applyProtection="1">
      <alignment horizontal="center"/>
    </xf>
    <xf numFmtId="166" fontId="56" fillId="26" borderId="3" xfId="2" applyNumberFormat="1" applyFont="1" applyFill="1" applyBorder="1" applyAlignment="1" applyProtection="1">
      <alignment horizontal="center" vertical="center" wrapText="1"/>
    </xf>
    <xf numFmtId="0" fontId="13" fillId="0" borderId="44" xfId="2" applyFont="1" applyBorder="1" applyProtection="1">
      <protection locked="0"/>
    </xf>
    <xf numFmtId="169" fontId="12" fillId="0" borderId="13" xfId="2" applyNumberFormat="1" applyFont="1" applyFill="1" applyBorder="1" applyProtection="1">
      <protection locked="0"/>
    </xf>
    <xf numFmtId="169" fontId="12" fillId="0" borderId="13" xfId="2" applyNumberFormat="1" applyFont="1" applyFill="1" applyBorder="1" applyAlignment="1" applyProtection="1">
      <alignment horizontal="left"/>
      <protection locked="0"/>
    </xf>
    <xf numFmtId="0" fontId="60" fillId="3" borderId="6" xfId="2" applyFont="1" applyFill="1" applyBorder="1" applyProtection="1"/>
    <xf numFmtId="166" fontId="60" fillId="3" borderId="6" xfId="2" applyNumberFormat="1" applyFont="1" applyFill="1" applyBorder="1" applyAlignment="1" applyProtection="1">
      <alignment horizontal="center"/>
    </xf>
    <xf numFmtId="169" fontId="49" fillId="0" borderId="14" xfId="2" applyNumberFormat="1" applyFont="1" applyFill="1" applyBorder="1" applyProtection="1">
      <protection locked="0"/>
    </xf>
    <xf numFmtId="168" fontId="9" fillId="0" borderId="25" xfId="2" applyNumberFormat="1" applyFont="1" applyFill="1" applyBorder="1" applyProtection="1">
      <protection locked="0"/>
    </xf>
    <xf numFmtId="168" fontId="9" fillId="0" borderId="33" xfId="2" applyNumberFormat="1" applyFont="1" applyFill="1" applyBorder="1" applyProtection="1">
      <protection locked="0"/>
    </xf>
    <xf numFmtId="169" fontId="63" fillId="0" borderId="14" xfId="2" applyNumberFormat="1" applyFont="1" applyFill="1" applyBorder="1" applyAlignment="1" applyProtection="1">
      <alignment horizontal="left"/>
      <protection locked="0"/>
    </xf>
    <xf numFmtId="0" fontId="60" fillId="29" borderId="6" xfId="2" applyFont="1" applyFill="1" applyBorder="1" applyProtection="1"/>
    <xf numFmtId="166" fontId="60" fillId="29" borderId="6" xfId="2" applyNumberFormat="1" applyFont="1" applyFill="1" applyBorder="1" applyAlignment="1" applyProtection="1">
      <alignment horizontal="center"/>
    </xf>
    <xf numFmtId="0" fontId="43" fillId="9" borderId="16" xfId="2" applyFont="1" applyFill="1" applyBorder="1" applyProtection="1"/>
    <xf numFmtId="166" fontId="43" fillId="9" borderId="23" xfId="2" applyNumberFormat="1" applyFont="1" applyFill="1" applyBorder="1" applyProtection="1"/>
    <xf numFmtId="0" fontId="64" fillId="31" borderId="64" xfId="2" applyFont="1" applyFill="1" applyBorder="1" applyAlignment="1" applyProtection="1">
      <alignment horizontal="left" vertical="center"/>
    </xf>
    <xf numFmtId="166" fontId="64" fillId="31" borderId="58" xfId="2" applyNumberFormat="1" applyFont="1" applyFill="1" applyBorder="1" applyAlignment="1" applyProtection="1">
      <alignment horizontal="right" vertical="center"/>
    </xf>
    <xf numFmtId="0" fontId="53" fillId="7" borderId="100" xfId="2" applyFont="1" applyFill="1" applyBorder="1" applyProtection="1">
      <protection locked="0"/>
    </xf>
    <xf numFmtId="168" fontId="1" fillId="40" borderId="9" xfId="2" applyNumberFormat="1" applyFont="1" applyFill="1" applyBorder="1" applyProtection="1"/>
    <xf numFmtId="168" fontId="1" fillId="40" borderId="4" xfId="2" applyNumberFormat="1" applyFont="1" applyFill="1" applyBorder="1" applyProtection="1"/>
    <xf numFmtId="168" fontId="51" fillId="40" borderId="4" xfId="3" applyNumberFormat="1" applyFont="1" applyFill="1" applyBorder="1" applyProtection="1"/>
    <xf numFmtId="168" fontId="51" fillId="40" borderId="36" xfId="3" applyNumberFormat="1" applyFont="1" applyFill="1" applyBorder="1" applyProtection="1"/>
    <xf numFmtId="168" fontId="51" fillId="40" borderId="32" xfId="3" applyNumberFormat="1" applyFont="1" applyFill="1" applyBorder="1" applyProtection="1"/>
    <xf numFmtId="0" fontId="1" fillId="0" borderId="1" xfId="2" applyFont="1" applyBorder="1" applyAlignment="1">
      <alignment horizontal="left" vertical="top" wrapText="1"/>
    </xf>
    <xf numFmtId="0" fontId="1" fillId="4" borderId="0" xfId="2" applyFont="1" applyFill="1" applyBorder="1" applyAlignment="1">
      <alignment horizontal="center"/>
    </xf>
    <xf numFmtId="0" fontId="38" fillId="38" borderId="29" xfId="2" applyFont="1" applyFill="1" applyBorder="1" applyAlignment="1" applyProtection="1">
      <alignment horizontal="center"/>
    </xf>
    <xf numFmtId="0" fontId="38" fillId="38" borderId="30" xfId="2" applyFont="1" applyFill="1" applyBorder="1" applyAlignment="1" applyProtection="1">
      <alignment horizontal="center"/>
    </xf>
    <xf numFmtId="0" fontId="38" fillId="38" borderId="37" xfId="2" applyFont="1" applyFill="1" applyBorder="1" applyAlignment="1" applyProtection="1">
      <alignment horizontal="center"/>
    </xf>
    <xf numFmtId="0" fontId="38" fillId="38" borderId="92" xfId="2" applyFont="1" applyFill="1" applyBorder="1" applyAlignment="1" applyProtection="1">
      <alignment horizontal="center"/>
    </xf>
    <xf numFmtId="168" fontId="41" fillId="39" borderId="114" xfId="0" applyNumberFormat="1" applyFont="1" applyFill="1" applyBorder="1" applyAlignment="1" applyProtection="1">
      <alignment horizontal="center" vertical="top" wrapText="1"/>
    </xf>
    <xf numFmtId="0" fontId="41" fillId="39" borderId="117" xfId="0" applyFont="1" applyFill="1" applyBorder="1" applyAlignment="1" applyProtection="1">
      <alignment horizontal="center" vertical="top" wrapText="1"/>
    </xf>
    <xf numFmtId="170" fontId="41" fillId="39" borderId="114" xfId="0" applyNumberFormat="1" applyFont="1" applyFill="1" applyBorder="1" applyAlignment="1" applyProtection="1">
      <alignment horizontal="center" vertical="top" wrapText="1"/>
    </xf>
    <xf numFmtId="170" fontId="41" fillId="39" borderId="88" xfId="0" applyNumberFormat="1" applyFont="1" applyFill="1" applyBorder="1" applyAlignment="1" applyProtection="1">
      <alignment horizontal="center" vertical="top" wrapText="1"/>
    </xf>
    <xf numFmtId="49" fontId="40" fillId="39" borderId="110" xfId="0" applyNumberFormat="1" applyFont="1" applyFill="1" applyBorder="1" applyAlignment="1" applyProtection="1">
      <alignment horizontal="center" vertical="center" wrapText="1"/>
    </xf>
    <xf numFmtId="49" fontId="40" fillId="39" borderId="111" xfId="0" applyNumberFormat="1" applyFont="1" applyFill="1" applyBorder="1" applyAlignment="1" applyProtection="1">
      <alignment horizontal="center" vertical="center" wrapText="1"/>
    </xf>
    <xf numFmtId="170" fontId="41" fillId="39" borderId="115" xfId="0" applyNumberFormat="1" applyFont="1" applyFill="1" applyBorder="1" applyAlignment="1" applyProtection="1">
      <alignment horizontal="center" vertical="top" wrapText="1"/>
    </xf>
    <xf numFmtId="170" fontId="41" fillId="39" borderId="101" xfId="0" applyNumberFormat="1" applyFont="1" applyFill="1" applyBorder="1" applyAlignment="1" applyProtection="1">
      <alignment horizontal="center" vertical="top" wrapText="1"/>
    </xf>
    <xf numFmtId="49" fontId="40" fillId="39" borderId="116" xfId="0" applyNumberFormat="1" applyFont="1" applyFill="1" applyBorder="1" applyAlignment="1" applyProtection="1">
      <alignment horizontal="center" vertical="center" wrapText="1"/>
    </xf>
    <xf numFmtId="49" fontId="40" fillId="39" borderId="96" xfId="0" applyNumberFormat="1" applyFont="1" applyFill="1" applyBorder="1" applyAlignment="1" applyProtection="1">
      <alignment horizontal="center" vertical="center" wrapText="1"/>
    </xf>
    <xf numFmtId="49" fontId="40" fillId="39" borderId="38" xfId="0" applyNumberFormat="1" applyFont="1" applyFill="1" applyBorder="1" applyAlignment="1" applyProtection="1">
      <alignment horizontal="center" vertical="center" wrapText="1"/>
    </xf>
    <xf numFmtId="170" fontId="41" fillId="39" borderId="26" xfId="0" applyNumberFormat="1" applyFont="1" applyFill="1" applyBorder="1" applyAlignment="1" applyProtection="1">
      <alignment horizontal="center" vertical="top" wrapText="1"/>
    </xf>
    <xf numFmtId="170" fontId="41" fillId="39" borderId="103" xfId="0" applyNumberFormat="1" applyFont="1" applyFill="1" applyBorder="1" applyAlignment="1" applyProtection="1">
      <alignment horizontal="center" vertical="top" wrapText="1"/>
    </xf>
    <xf numFmtId="0" fontId="26" fillId="0" borderId="0" xfId="0" applyFont="1" applyAlignment="1" applyProtection="1">
      <alignment horizontal="center" vertical="center"/>
      <protection locked="0"/>
    </xf>
    <xf numFmtId="49" fontId="27" fillId="0" borderId="77" xfId="0" applyNumberFormat="1" applyFont="1" applyFill="1" applyBorder="1" applyAlignment="1" applyProtection="1">
      <alignment horizontal="center" vertical="top" wrapText="1"/>
      <protection locked="0"/>
    </xf>
    <xf numFmtId="49" fontId="27" fillId="0" borderId="0" xfId="0" applyNumberFormat="1" applyFont="1" applyFill="1" applyBorder="1" applyAlignment="1" applyProtection="1">
      <alignment horizontal="center" vertical="top" wrapText="1"/>
      <protection locked="0"/>
    </xf>
    <xf numFmtId="0" fontId="2" fillId="7" borderId="94" xfId="2" applyFont="1" applyFill="1" applyBorder="1" applyAlignment="1" applyProtection="1">
      <alignment horizontal="center" wrapText="1"/>
      <protection locked="0"/>
    </xf>
    <xf numFmtId="0" fontId="2" fillId="7" borderId="94" xfId="2" applyFont="1" applyFill="1" applyBorder="1" applyAlignment="1" applyProtection="1">
      <alignment horizontal="center"/>
      <protection locked="0"/>
    </xf>
    <xf numFmtId="0" fontId="2" fillId="7" borderId="93" xfId="2" applyFont="1" applyFill="1" applyBorder="1" applyAlignment="1" applyProtection="1">
      <alignment horizontal="center"/>
      <protection locked="0"/>
    </xf>
    <xf numFmtId="0" fontId="2" fillId="8" borderId="26" xfId="2" applyFont="1" applyFill="1" applyBorder="1" applyAlignment="1" applyProtection="1">
      <alignment horizontal="center" wrapText="1"/>
      <protection locked="0"/>
    </xf>
    <xf numFmtId="0" fontId="2" fillId="8" borderId="26" xfId="2" applyFont="1" applyFill="1" applyBorder="1" applyAlignment="1" applyProtection="1">
      <alignment horizontal="center"/>
      <protection locked="0"/>
    </xf>
    <xf numFmtId="0" fontId="2" fillId="8" borderId="101" xfId="2" applyFont="1" applyFill="1" applyBorder="1" applyAlignment="1" applyProtection="1">
      <alignment horizontal="center"/>
      <protection locked="0"/>
    </xf>
    <xf numFmtId="0" fontId="29" fillId="36" borderId="84" xfId="0" applyFont="1" applyFill="1" applyBorder="1" applyAlignment="1" applyProtection="1">
      <alignment horizontal="center" vertical="center" wrapText="1"/>
      <protection locked="0"/>
    </xf>
    <xf numFmtId="0" fontId="29" fillId="36" borderId="26" xfId="0" applyFont="1" applyFill="1" applyBorder="1" applyAlignment="1" applyProtection="1">
      <alignment horizontal="center" vertical="center" wrapText="1"/>
      <protection locked="0"/>
    </xf>
    <xf numFmtId="0" fontId="37" fillId="39" borderId="95" xfId="0" applyFont="1" applyFill="1" applyBorder="1" applyAlignment="1" applyProtection="1">
      <alignment horizontal="center" vertical="center" wrapText="1"/>
      <protection locked="0"/>
    </xf>
    <xf numFmtId="0" fontId="37" fillId="39" borderId="36" xfId="0" applyFont="1" applyFill="1" applyBorder="1" applyAlignment="1" applyProtection="1">
      <alignment horizontal="center" vertical="center" wrapText="1"/>
      <protection locked="0"/>
    </xf>
    <xf numFmtId="0" fontId="37" fillId="39" borderId="35" xfId="0" applyFont="1" applyFill="1" applyBorder="1" applyAlignment="1" applyProtection="1">
      <alignment horizontal="center" vertical="center" wrapText="1"/>
      <protection locked="0"/>
    </xf>
    <xf numFmtId="0" fontId="40" fillId="39" borderId="97" xfId="0" applyFont="1" applyFill="1" applyBorder="1" applyAlignment="1" applyProtection="1">
      <alignment horizontal="center" vertical="center" wrapText="1"/>
    </xf>
    <xf numFmtId="0" fontId="40" fillId="39" borderId="28" xfId="0" applyFont="1" applyFill="1" applyBorder="1" applyAlignment="1" applyProtection="1">
      <alignment horizontal="center" vertical="center" wrapText="1"/>
    </xf>
    <xf numFmtId="49" fontId="40" fillId="39" borderId="97" xfId="0" applyNumberFormat="1" applyFont="1" applyFill="1" applyBorder="1" applyAlignment="1" applyProtection="1">
      <alignment horizontal="center" vertical="center" wrapText="1"/>
    </xf>
    <xf numFmtId="49" fontId="40" fillId="39" borderId="43" xfId="0" applyNumberFormat="1" applyFont="1" applyFill="1" applyBorder="1" applyAlignment="1" applyProtection="1">
      <alignment horizontal="center" vertical="center" wrapText="1"/>
    </xf>
    <xf numFmtId="49" fontId="30" fillId="37" borderId="29" xfId="0" applyNumberFormat="1" applyFont="1" applyFill="1" applyBorder="1" applyAlignment="1" applyProtection="1">
      <alignment horizontal="center" vertical="center" wrapText="1"/>
    </xf>
    <xf numFmtId="49" fontId="30" fillId="37" borderId="30" xfId="0" applyNumberFormat="1" applyFont="1" applyFill="1" applyBorder="1" applyAlignment="1" applyProtection="1">
      <alignment horizontal="center" vertical="center" wrapText="1"/>
    </xf>
    <xf numFmtId="49" fontId="30" fillId="37" borderId="31" xfId="0" applyNumberFormat="1" applyFont="1" applyFill="1" applyBorder="1" applyAlignment="1" applyProtection="1">
      <alignment horizontal="center" vertical="center" wrapText="1"/>
    </xf>
    <xf numFmtId="49" fontId="27" fillId="32" borderId="39" xfId="0" applyNumberFormat="1" applyFont="1" applyFill="1" applyBorder="1" applyAlignment="1" applyProtection="1">
      <alignment horizontal="center" vertical="center" wrapText="1"/>
    </xf>
    <xf numFmtId="49" fontId="27" fillId="32" borderId="122" xfId="0" applyNumberFormat="1" applyFont="1" applyFill="1" applyBorder="1" applyAlignment="1" applyProtection="1">
      <alignment horizontal="center" vertical="center" wrapText="1"/>
    </xf>
    <xf numFmtId="170" fontId="28" fillId="0" borderId="121" xfId="0" applyNumberFormat="1" applyFont="1" applyFill="1" applyBorder="1" applyAlignment="1" applyProtection="1">
      <alignment horizontal="center" vertical="top" wrapText="1"/>
    </xf>
    <xf numFmtId="170" fontId="28" fillId="0" borderId="28" xfId="0" applyNumberFormat="1" applyFont="1" applyFill="1" applyBorder="1" applyAlignment="1" applyProtection="1">
      <alignment horizontal="center" vertical="top" wrapText="1"/>
    </xf>
    <xf numFmtId="170" fontId="28" fillId="0" borderId="43" xfId="0" applyNumberFormat="1" applyFont="1" applyFill="1" applyBorder="1" applyAlignment="1" applyProtection="1">
      <alignment horizontal="center" vertical="top" wrapText="1"/>
    </xf>
    <xf numFmtId="170" fontId="39" fillId="37" borderId="35" xfId="0" applyNumberFormat="1" applyFont="1" applyFill="1" applyBorder="1" applyAlignment="1" applyProtection="1">
      <alignment horizontal="center" vertical="top" wrapText="1"/>
    </xf>
    <xf numFmtId="170" fontId="39" fillId="37" borderId="26" xfId="0" applyNumberFormat="1" applyFont="1" applyFill="1" applyBorder="1" applyAlignment="1" applyProtection="1">
      <alignment horizontal="center" vertical="top" wrapText="1"/>
    </xf>
    <xf numFmtId="170" fontId="39" fillId="37" borderId="101" xfId="0" applyNumberFormat="1" applyFont="1" applyFill="1" applyBorder="1" applyAlignment="1" applyProtection="1">
      <alignment horizontal="center" vertical="top" wrapText="1"/>
    </xf>
    <xf numFmtId="0" fontId="40" fillId="39" borderId="112" xfId="0" applyFont="1" applyFill="1" applyBorder="1" applyAlignment="1" applyProtection="1">
      <alignment horizontal="center" vertical="top" wrapText="1"/>
    </xf>
    <xf numFmtId="0" fontId="40" fillId="39" borderId="113" xfId="0" applyFont="1" applyFill="1" applyBorder="1" applyAlignment="1" applyProtection="1">
      <alignment horizontal="center" vertical="top" wrapText="1"/>
    </xf>
    <xf numFmtId="0" fontId="40" fillId="39" borderId="118" xfId="0" applyFont="1" applyFill="1" applyBorder="1" applyAlignment="1" applyProtection="1">
      <alignment horizontal="center" vertical="top" wrapText="1"/>
    </xf>
    <xf numFmtId="0" fontId="40" fillId="39" borderId="119" xfId="0" applyFont="1" applyFill="1" applyBorder="1" applyAlignment="1" applyProtection="1">
      <alignment horizontal="center" vertical="top" wrapText="1"/>
    </xf>
    <xf numFmtId="0" fontId="7" fillId="37" borderId="37" xfId="2" applyFont="1" applyFill="1" applyBorder="1" applyAlignment="1" applyProtection="1">
      <alignment horizontal="center"/>
      <protection locked="0"/>
    </xf>
    <xf numFmtId="168" fontId="7" fillId="37" borderId="37" xfId="2" applyNumberFormat="1" applyFont="1" applyFill="1" applyBorder="1" applyAlignment="1" applyProtection="1">
      <alignment horizontal="center"/>
      <protection locked="0"/>
    </xf>
    <xf numFmtId="0" fontId="52" fillId="35" borderId="0" xfId="2" applyFont="1" applyFill="1" applyAlignment="1" applyProtection="1">
      <alignment horizontal="center"/>
      <protection locked="0"/>
    </xf>
    <xf numFmtId="168" fontId="52" fillId="35" borderId="0" xfId="2" applyNumberFormat="1" applyFont="1" applyFill="1" applyAlignment="1" applyProtection="1">
      <alignment horizontal="center"/>
      <protection locked="0"/>
    </xf>
    <xf numFmtId="0" fontId="43" fillId="7" borderId="0" xfId="2" applyFont="1" applyFill="1" applyBorder="1" applyAlignment="1" applyProtection="1">
      <alignment horizontal="center"/>
      <protection locked="0"/>
    </xf>
    <xf numFmtId="0" fontId="43" fillId="8" borderId="0" xfId="2" applyFont="1" applyFill="1" applyBorder="1" applyAlignment="1" applyProtection="1">
      <alignment horizontal="center"/>
      <protection locked="0"/>
    </xf>
    <xf numFmtId="0" fontId="46" fillId="16" borderId="37" xfId="2" applyFont="1" applyFill="1" applyBorder="1" applyAlignment="1" applyProtection="1">
      <alignment horizontal="center" wrapText="1"/>
      <protection locked="0"/>
    </xf>
    <xf numFmtId="166" fontId="46" fillId="16" borderId="8" xfId="2" applyNumberFormat="1" applyFont="1" applyFill="1" applyBorder="1" applyAlignment="1" applyProtection="1">
      <alignment horizontal="center" wrapText="1"/>
      <protection locked="0"/>
    </xf>
    <xf numFmtId="168" fontId="42" fillId="13" borderId="30" xfId="4" applyNumberFormat="1" applyFont="1" applyBorder="1" applyAlignment="1" applyProtection="1">
      <alignment horizontal="center" wrapText="1"/>
      <protection locked="0"/>
    </xf>
    <xf numFmtId="168" fontId="42" fillId="13" borderId="31" xfId="4" applyNumberFormat="1" applyFont="1" applyBorder="1" applyAlignment="1" applyProtection="1">
      <alignment horizontal="center" wrapText="1"/>
      <protection locked="0"/>
    </xf>
    <xf numFmtId="0" fontId="55" fillId="26" borderId="6" xfId="2" applyFont="1" applyFill="1" applyBorder="1" applyAlignment="1" applyProtection="1">
      <alignment horizontal="center" vertical="center" wrapText="1"/>
    </xf>
    <xf numFmtId="0" fontId="55" fillId="26" borderId="16" xfId="2" applyFont="1" applyFill="1" applyBorder="1" applyAlignment="1" applyProtection="1">
      <alignment horizontal="center" vertical="center" wrapText="1"/>
    </xf>
    <xf numFmtId="0" fontId="8" fillId="18" borderId="0" xfId="2" applyFont="1" applyFill="1" applyBorder="1" applyAlignment="1" applyProtection="1">
      <alignment horizontal="center" vertical="center" wrapText="1"/>
      <protection locked="0"/>
    </xf>
    <xf numFmtId="0" fontId="8" fillId="18" borderId="13" xfId="2" applyFont="1" applyFill="1" applyBorder="1" applyAlignment="1" applyProtection="1">
      <alignment horizontal="center" vertical="center" wrapText="1"/>
      <protection locked="0"/>
    </xf>
    <xf numFmtId="0" fontId="8" fillId="9" borderId="0" xfId="2" applyFont="1" applyFill="1" applyBorder="1" applyAlignment="1" applyProtection="1">
      <alignment horizontal="center"/>
      <protection locked="0"/>
    </xf>
    <xf numFmtId="0" fontId="8" fillId="9" borderId="24" xfId="2" applyFont="1" applyFill="1" applyBorder="1" applyAlignment="1" applyProtection="1">
      <alignment horizontal="center"/>
      <protection locked="0"/>
    </xf>
    <xf numFmtId="0" fontId="7" fillId="36" borderId="0" xfId="2" applyFont="1" applyFill="1" applyBorder="1" applyAlignment="1" applyProtection="1">
      <alignment horizontal="center" vertical="center"/>
    </xf>
    <xf numFmtId="0" fontId="7" fillId="36" borderId="28" xfId="2" applyFont="1" applyFill="1" applyBorder="1" applyAlignment="1" applyProtection="1">
      <alignment horizontal="center" vertical="center"/>
    </xf>
    <xf numFmtId="171" fontId="35" fillId="36" borderId="109" xfId="2" applyNumberFormat="1" applyFont="1" applyFill="1" applyBorder="1" applyAlignment="1" applyProtection="1">
      <alignment horizontal="center" vertical="center"/>
    </xf>
    <xf numFmtId="171" fontId="35" fillId="36" borderId="97" xfId="2" applyNumberFormat="1" applyFont="1" applyFill="1" applyBorder="1" applyAlignment="1" applyProtection="1">
      <alignment horizontal="center" vertical="center"/>
    </xf>
    <xf numFmtId="0" fontId="1" fillId="0" borderId="13" xfId="2" applyFill="1" applyBorder="1" applyAlignment="1" applyProtection="1">
      <alignment horizontal="left"/>
      <protection locked="0"/>
    </xf>
    <xf numFmtId="0" fontId="13" fillId="0" borderId="3" xfId="2" applyFont="1" applyBorder="1" applyAlignment="1" applyProtection="1">
      <alignment horizontal="center"/>
      <protection locked="0"/>
    </xf>
    <xf numFmtId="0" fontId="1" fillId="0" borderId="4" xfId="2" applyFill="1" applyBorder="1" applyAlignment="1" applyProtection="1">
      <alignment horizontal="left"/>
      <protection locked="0"/>
    </xf>
    <xf numFmtId="0" fontId="8" fillId="22" borderId="26" xfId="2" applyFont="1" applyFill="1" applyBorder="1" applyAlignment="1" applyProtection="1">
      <alignment horizontal="center" vertical="center" wrapText="1"/>
      <protection locked="0"/>
    </xf>
    <xf numFmtId="0" fontId="8" fillId="22" borderId="34" xfId="2" applyFont="1" applyFill="1" applyBorder="1" applyAlignment="1" applyProtection="1">
      <alignment horizontal="center" vertical="center" wrapText="1"/>
      <protection locked="0"/>
    </xf>
    <xf numFmtId="0" fontId="14" fillId="0" borderId="8" xfId="2" applyFont="1" applyFill="1" applyBorder="1" applyAlignment="1" applyProtection="1">
      <alignment horizontal="center"/>
      <protection locked="0"/>
    </xf>
    <xf numFmtId="0" fontId="8" fillId="10" borderId="106" xfId="2" applyFont="1" applyFill="1" applyBorder="1" applyAlignment="1" applyProtection="1">
      <alignment horizontal="center"/>
      <protection locked="0"/>
    </xf>
    <xf numFmtId="0" fontId="8" fillId="10" borderId="11" xfId="2" applyFont="1" applyFill="1" applyBorder="1" applyAlignment="1" applyProtection="1">
      <alignment horizontal="center"/>
      <protection locked="0"/>
    </xf>
    <xf numFmtId="0" fontId="13" fillId="0" borderId="5" xfId="2" applyFont="1" applyBorder="1" applyAlignment="1" applyProtection="1">
      <alignment horizontal="center"/>
      <protection locked="0"/>
    </xf>
    <xf numFmtId="0" fontId="8" fillId="23" borderId="6" xfId="2" applyFont="1" applyFill="1" applyBorder="1" applyProtection="1">
      <protection locked="0"/>
    </xf>
    <xf numFmtId="0" fontId="1" fillId="0" borderId="5" xfId="2" applyFill="1" applyBorder="1" applyAlignment="1" applyProtection="1">
      <alignment horizontal="left"/>
      <protection locked="0"/>
    </xf>
    <xf numFmtId="0" fontId="1" fillId="0" borderId="2" xfId="2" applyFill="1" applyBorder="1" applyAlignment="1" applyProtection="1">
      <alignment horizontal="left"/>
      <protection locked="0"/>
    </xf>
    <xf numFmtId="0" fontId="1"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3" fillId="19" borderId="66" xfId="2" applyFont="1" applyFill="1" applyBorder="1" applyAlignment="1" applyProtection="1">
      <alignment horizontal="center"/>
      <protection locked="0"/>
    </xf>
    <xf numFmtId="0" fontId="13" fillId="19" borderId="64" xfId="2" applyFont="1" applyFill="1" applyBorder="1" applyAlignment="1" applyProtection="1">
      <alignment horizontal="center"/>
      <protection locked="0"/>
    </xf>
    <xf numFmtId="0" fontId="14" fillId="0" borderId="60" xfId="2" applyFont="1" applyFill="1" applyBorder="1" applyAlignment="1" applyProtection="1">
      <alignment horizontal="center"/>
      <protection locked="0"/>
    </xf>
    <xf numFmtId="0" fontId="43" fillId="29" borderId="61" xfId="2" applyFont="1" applyFill="1" applyBorder="1" applyAlignment="1" applyProtection="1">
      <alignment horizontal="center" vertical="center" wrapText="1"/>
      <protection locked="0"/>
    </xf>
    <xf numFmtId="0" fontId="43" fillId="29" borderId="62" xfId="2" applyFont="1" applyFill="1" applyBorder="1" applyAlignment="1" applyProtection="1">
      <alignment horizontal="center" vertical="center" wrapText="1"/>
      <protection locked="0"/>
    </xf>
    <xf numFmtId="0" fontId="43" fillId="29" borderId="63" xfId="2" applyFont="1" applyFill="1" applyBorder="1" applyAlignment="1" applyProtection="1">
      <alignment horizontal="center" vertical="center" wrapText="1"/>
      <protection locked="0"/>
    </xf>
    <xf numFmtId="0" fontId="61" fillId="30" borderId="11" xfId="2" applyFont="1" applyFill="1" applyBorder="1" applyAlignment="1" applyProtection="1">
      <alignment horizontal="center"/>
      <protection locked="0"/>
    </xf>
    <xf numFmtId="0" fontId="61" fillId="30" borderId="128" xfId="2" applyFont="1" applyFill="1" applyBorder="1" applyAlignment="1" applyProtection="1">
      <alignment horizontal="center"/>
      <protection locked="0"/>
    </xf>
    <xf numFmtId="0" fontId="13" fillId="7" borderId="65" xfId="2" applyFont="1" applyFill="1" applyBorder="1" applyAlignment="1" applyProtection="1">
      <alignment horizontal="center"/>
      <protection locked="0"/>
    </xf>
    <xf numFmtId="0" fontId="13" fillId="7" borderId="54" xfId="2" applyFont="1" applyFill="1" applyBorder="1" applyAlignment="1" applyProtection="1">
      <alignment horizontal="center"/>
      <protection locked="0"/>
    </xf>
    <xf numFmtId="0" fontId="1" fillId="0" borderId="27" xfId="2" applyFill="1" applyBorder="1" applyAlignment="1" applyProtection="1">
      <alignment horizontal="left"/>
      <protection locked="0"/>
    </xf>
    <xf numFmtId="0" fontId="1" fillId="0" borderId="34" xfId="2" applyFill="1" applyBorder="1" applyAlignment="1" applyProtection="1">
      <alignment horizontal="left"/>
      <protection locked="0"/>
    </xf>
    <xf numFmtId="0" fontId="13" fillId="0" borderId="16" xfId="2" applyFont="1" applyBorder="1" applyAlignment="1" applyProtection="1">
      <alignment horizontal="center"/>
      <protection locked="0"/>
    </xf>
    <xf numFmtId="0" fontId="2" fillId="0" borderId="20" xfId="2" applyFont="1" applyBorder="1" applyAlignment="1" applyProtection="1">
      <alignment horizontal="left"/>
      <protection locked="0"/>
    </xf>
    <xf numFmtId="0" fontId="2" fillId="0" borderId="4" xfId="2" applyFont="1" applyBorder="1" applyAlignment="1" applyProtection="1">
      <alignment horizontal="center"/>
      <protection locked="0"/>
    </xf>
    <xf numFmtId="0" fontId="1" fillId="0" borderId="8" xfId="2" applyFont="1" applyBorder="1" applyAlignment="1" applyProtection="1">
      <alignment horizontal="left"/>
      <protection locked="0"/>
    </xf>
    <xf numFmtId="0" fontId="1" fillId="0" borderId="0" xfId="2" applyBorder="1" applyAlignment="1" applyProtection="1">
      <alignment horizontal="left"/>
      <protection locked="0"/>
    </xf>
    <xf numFmtId="0" fontId="43" fillId="24" borderId="59" xfId="2" applyFont="1" applyFill="1" applyBorder="1" applyAlignment="1" applyProtection="1">
      <alignment horizontal="center" vertical="center" wrapText="1"/>
      <protection locked="0"/>
    </xf>
    <xf numFmtId="0" fontId="43" fillId="24" borderId="10" xfId="2" applyFont="1" applyFill="1" applyBorder="1" applyAlignment="1" applyProtection="1">
      <alignment horizontal="center" vertical="center" wrapText="1"/>
      <protection locked="0"/>
    </xf>
    <xf numFmtId="0" fontId="43" fillId="24" borderId="16" xfId="2" applyFont="1" applyFill="1" applyBorder="1" applyAlignment="1" applyProtection="1">
      <alignment horizontal="center" vertical="center" wrapText="1"/>
      <protection locked="0"/>
    </xf>
    <xf numFmtId="0" fontId="59" fillId="26" borderId="54" xfId="2" applyFont="1" applyFill="1" applyBorder="1" applyAlignment="1" applyProtection="1">
      <alignment horizontal="center"/>
      <protection locked="0"/>
    </xf>
    <xf numFmtId="0" fontId="13" fillId="26" borderId="54" xfId="2" applyFont="1" applyFill="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4" xfId="2" applyFont="1" applyBorder="1" applyAlignment="1" applyProtection="1">
      <alignment horizontal="left"/>
      <protection locked="0"/>
    </xf>
    <xf numFmtId="0" fontId="2" fillId="0" borderId="5" xfId="2" applyFont="1" applyBorder="1" applyAlignment="1" applyProtection="1">
      <alignment horizontal="left"/>
      <protection locked="0"/>
    </xf>
    <xf numFmtId="0" fontId="1" fillId="0" borderId="4" xfId="2" applyFill="1" applyBorder="1" applyAlignment="1" applyProtection="1">
      <alignment horizontal="center"/>
      <protection locked="0"/>
    </xf>
    <xf numFmtId="0" fontId="1" fillId="0" borderId="57" xfId="2" applyFill="1" applyBorder="1" applyAlignment="1" applyProtection="1">
      <alignment horizontal="center"/>
      <protection locked="0"/>
    </xf>
    <xf numFmtId="0" fontId="1" fillId="0" borderId="24" xfId="2" applyFill="1" applyBorder="1" applyAlignment="1" applyProtection="1">
      <alignment horizontal="center"/>
      <protection locked="0"/>
    </xf>
    <xf numFmtId="0" fontId="1" fillId="0" borderId="0" xfId="2" applyFill="1" applyBorder="1" applyAlignment="1" applyProtection="1">
      <alignment horizontal="left"/>
      <protection locked="0"/>
    </xf>
    <xf numFmtId="0" fontId="1" fillId="0" borderId="24" xfId="2" applyFill="1" applyBorder="1" applyAlignment="1" applyProtection="1">
      <alignment horizontal="left"/>
      <protection locked="0"/>
    </xf>
    <xf numFmtId="0" fontId="57" fillId="9" borderId="17" xfId="2" applyFont="1" applyFill="1" applyBorder="1" applyAlignment="1" applyProtection="1">
      <alignment horizontal="center"/>
      <protection locked="0"/>
    </xf>
    <xf numFmtId="0" fontId="57" fillId="9" borderId="18" xfId="2" applyFont="1" applyFill="1" applyBorder="1" applyAlignment="1" applyProtection="1">
      <alignment horizontal="center"/>
      <protection locked="0"/>
    </xf>
    <xf numFmtId="0" fontId="57" fillId="9" borderId="19" xfId="2" applyFont="1" applyFill="1" applyBorder="1" applyAlignment="1" applyProtection="1">
      <alignment horizontal="center"/>
      <protection locked="0"/>
    </xf>
  </cellXfs>
  <cellStyles count="6">
    <cellStyle name="Excel Built-in Normal" xfId="2" xr:uid="{00000000-0005-0000-0000-000000000000}"/>
    <cellStyle name="Gut" xfId="3" builtinId="26"/>
    <cellStyle name="Link" xfId="1" builtinId="8"/>
    <cellStyle name="Neutral" xfId="4" builtinId="28"/>
    <cellStyle name="Prozent" xfId="5" builtinId="5"/>
    <cellStyle name="Standard" xfId="0" builtinId="0"/>
  </cellStyles>
  <dxfs count="1">
    <dxf>
      <font>
        <strike val="0"/>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mruColors>
      <color rgb="FFFFCCFF"/>
      <color rgb="FFF1F7ED"/>
      <color rgb="FF2B498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reietheater.at/service/ig-netz/" TargetMode="External"/><Relationship Id="rId1" Type="http://schemas.openxmlformats.org/officeDocument/2006/relationships/hyperlink" Target="https://rechner.cpulohn.at/bmf.gv.at/familienbonusplu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D37"/>
  <sheetViews>
    <sheetView tabSelected="1" zoomScaleNormal="100" workbookViewId="0">
      <selection activeCell="A2" sqref="A2:C2"/>
    </sheetView>
  </sheetViews>
  <sheetFormatPr baseColWidth="10" defaultColWidth="11.42578125" defaultRowHeight="15" zeroHeight="1" x14ac:dyDescent="0.25"/>
  <cols>
    <col min="1" max="1" width="71" style="1" customWidth="1"/>
    <col min="2" max="2" width="65.85546875" style="1" customWidth="1"/>
    <col min="3" max="3" width="38.28515625" style="1" customWidth="1"/>
    <col min="4" max="16384" width="11.42578125" style="1"/>
  </cols>
  <sheetData>
    <row r="1" spans="1:3" x14ac:dyDescent="0.25">
      <c r="A1" s="2" t="s">
        <v>0</v>
      </c>
    </row>
    <row r="2" spans="1:3" ht="228.75" customHeight="1" x14ac:dyDescent="0.25">
      <c r="A2" s="258" t="s">
        <v>138</v>
      </c>
      <c r="B2" s="258"/>
      <c r="C2" s="258"/>
    </row>
    <row r="3" spans="1:3" ht="13.5" customHeight="1" x14ac:dyDescent="0.25">
      <c r="A3" s="2"/>
    </row>
    <row r="4" spans="1:3" x14ac:dyDescent="0.25">
      <c r="A4" s="3" t="s">
        <v>1</v>
      </c>
      <c r="B4" s="3" t="s">
        <v>2</v>
      </c>
    </row>
    <row r="5" spans="1:3" x14ac:dyDescent="0.25">
      <c r="A5" s="4" t="s">
        <v>3</v>
      </c>
      <c r="B5" s="5" t="s">
        <v>4</v>
      </c>
    </row>
    <row r="6" spans="1:3" x14ac:dyDescent="0.25">
      <c r="A6" s="4" t="s">
        <v>5</v>
      </c>
      <c r="B6" s="5" t="s">
        <v>6</v>
      </c>
    </row>
    <row r="7" spans="1:3" x14ac:dyDescent="0.25">
      <c r="A7" s="4" t="s">
        <v>7</v>
      </c>
      <c r="B7" s="5" t="s">
        <v>8</v>
      </c>
    </row>
    <row r="8" spans="1:3" x14ac:dyDescent="0.25">
      <c r="A8" s="4" t="s">
        <v>9</v>
      </c>
      <c r="B8" s="5" t="s">
        <v>10</v>
      </c>
    </row>
    <row r="9" spans="1:3" x14ac:dyDescent="0.25">
      <c r="A9" s="4" t="s">
        <v>11</v>
      </c>
      <c r="B9" s="5" t="s">
        <v>12</v>
      </c>
    </row>
    <row r="10" spans="1:3" x14ac:dyDescent="0.25">
      <c r="A10" s="4" t="s">
        <v>13</v>
      </c>
      <c r="B10" s="5" t="s">
        <v>13</v>
      </c>
    </row>
    <row r="11" spans="1:3" x14ac:dyDescent="0.25">
      <c r="A11" s="4" t="s">
        <v>14</v>
      </c>
      <c r="B11" s="5" t="s">
        <v>14</v>
      </c>
    </row>
    <row r="12" spans="1:3" x14ac:dyDescent="0.25">
      <c r="A12" s="4" t="s">
        <v>15</v>
      </c>
      <c r="B12" s="5" t="s">
        <v>16</v>
      </c>
    </row>
    <row r="13" spans="1:3" x14ac:dyDescent="0.25">
      <c r="A13" s="4" t="s">
        <v>17</v>
      </c>
      <c r="B13" s="5" t="s">
        <v>15</v>
      </c>
    </row>
    <row r="14" spans="1:3" x14ac:dyDescent="0.25">
      <c r="A14" s="4" t="s">
        <v>18</v>
      </c>
      <c r="B14" s="5" t="s">
        <v>19</v>
      </c>
    </row>
    <row r="15" spans="1:3" x14ac:dyDescent="0.25">
      <c r="A15" s="4" t="s">
        <v>20</v>
      </c>
      <c r="B15" s="5" t="s">
        <v>21</v>
      </c>
    </row>
    <row r="16" spans="1:3" x14ac:dyDescent="0.25">
      <c r="A16" s="4" t="s">
        <v>22</v>
      </c>
      <c r="B16" s="5"/>
    </row>
    <row r="17" spans="1:4" x14ac:dyDescent="0.25">
      <c r="A17" s="4" t="s">
        <v>23</v>
      </c>
      <c r="B17" s="5"/>
    </row>
    <row r="18" spans="1:4" x14ac:dyDescent="0.25">
      <c r="A18" s="2" t="s">
        <v>24</v>
      </c>
      <c r="B18" s="6"/>
      <c r="C18" s="6"/>
    </row>
    <row r="19" spans="1:4" x14ac:dyDescent="0.25">
      <c r="A19" s="7" t="s">
        <v>25</v>
      </c>
      <c r="B19" s="5" t="s">
        <v>26</v>
      </c>
      <c r="C19" s="6"/>
    </row>
    <row r="20" spans="1:4" x14ac:dyDescent="0.25">
      <c r="A20" s="7" t="s">
        <v>27</v>
      </c>
      <c r="B20" s="5" t="s">
        <v>28</v>
      </c>
    </row>
    <row r="21" spans="1:4" x14ac:dyDescent="0.25">
      <c r="A21" s="7" t="s">
        <v>29</v>
      </c>
      <c r="B21" s="5" t="s">
        <v>30</v>
      </c>
      <c r="C21" s="8"/>
    </row>
    <row r="22" spans="1:4" x14ac:dyDescent="0.25">
      <c r="A22" s="7" t="s">
        <v>31</v>
      </c>
      <c r="B22" s="5" t="s">
        <v>31</v>
      </c>
    </row>
    <row r="23" spans="1:4" x14ac:dyDescent="0.25">
      <c r="A23" s="7" t="s">
        <v>32</v>
      </c>
      <c r="B23" s="5" t="s">
        <v>32</v>
      </c>
    </row>
    <row r="24" spans="1:4" x14ac:dyDescent="0.25">
      <c r="A24" s="259" t="s">
        <v>33</v>
      </c>
      <c r="B24" s="259"/>
      <c r="C24" s="9"/>
    </row>
    <row r="25" spans="1:4" x14ac:dyDescent="0.25">
      <c r="A25" s="2"/>
    </row>
    <row r="26" spans="1:4" x14ac:dyDescent="0.25">
      <c r="A26" s="10" t="s">
        <v>34</v>
      </c>
    </row>
    <row r="27" spans="1:4" x14ac:dyDescent="0.25">
      <c r="A27" s="7" t="s">
        <v>35</v>
      </c>
    </row>
    <row r="28" spans="1:4" x14ac:dyDescent="0.25">
      <c r="A28" s="7" t="s">
        <v>36</v>
      </c>
    </row>
    <row r="29" spans="1:4" x14ac:dyDescent="0.25">
      <c r="A29" s="71" t="s">
        <v>37</v>
      </c>
      <c r="B29" s="72">
        <v>165</v>
      </c>
      <c r="C29" s="6"/>
    </row>
    <row r="30" spans="1:4" ht="30" x14ac:dyDescent="0.25">
      <c r="A30" s="4"/>
      <c r="B30" s="11" t="s">
        <v>136</v>
      </c>
      <c r="C30" s="6"/>
      <c r="D30" s="6"/>
    </row>
    <row r="31" spans="1:4" x14ac:dyDescent="0.25"/>
    <row r="32" spans="1:4" x14ac:dyDescent="0.25"/>
    <row r="33" spans="1:2" x14ac:dyDescent="0.25">
      <c r="A33" s="12" t="s">
        <v>38</v>
      </c>
      <c r="B33" s="12" t="s">
        <v>39</v>
      </c>
    </row>
    <row r="34" spans="1:2" x14ac:dyDescent="0.25">
      <c r="A34" s="13" t="s">
        <v>40</v>
      </c>
      <c r="B34" s="7" t="s">
        <v>41</v>
      </c>
    </row>
    <row r="35" spans="1:2" x14ac:dyDescent="0.25"/>
    <row r="36" spans="1:2" x14ac:dyDescent="0.25">
      <c r="A36" s="14" t="s">
        <v>42</v>
      </c>
      <c r="B36" s="15" t="s">
        <v>43</v>
      </c>
    </row>
    <row r="37" spans="1:2" ht="60" x14ac:dyDescent="0.25">
      <c r="A37" s="16" t="s">
        <v>162</v>
      </c>
      <c r="B37" s="17" t="s">
        <v>44</v>
      </c>
    </row>
  </sheetData>
  <sheetProtection selectLockedCells="1" selectUnlockedCells="1"/>
  <mergeCells count="2">
    <mergeCell ref="A2:C2"/>
    <mergeCell ref="A24:B24"/>
  </mergeCells>
  <hyperlinks>
    <hyperlink ref="A34" r:id="rId1" location="bruttoNetto" xr:uid="{00000000-0004-0000-0000-000000000000}"/>
    <hyperlink ref="B37" r:id="rId2" xr:uid="{00000000-0004-0000-0000-000001000000}"/>
  </hyperlinks>
  <pageMargins left="0.7" right="0.7" top="0.63472222222222219" bottom="0.78749999999999998" header="0.3" footer="0.3"/>
  <pageSetup paperSize="9" scale="50" firstPageNumber="0" orientation="landscape" horizontalDpi="300" verticalDpi="300" r:id="rId3"/>
  <headerFooter alignWithMargins="0">
    <oddFooter>&amp;L&amp;"Calibri,Standard"&amp;8Service Kalkulationstool 2020 Version 1.1 16.01.2020&amp;C&amp;"Calibri,Standard"&amp;8c/o IG Freie Theaterarbeit 
Gumpendorfer Straße 63B, A - 1060 WIen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9BA12-C758-4AA9-904E-4F4931CB34D2}">
  <sheetPr codeName="Tabelle7"/>
  <dimension ref="A1:P47"/>
  <sheetViews>
    <sheetView view="pageBreakPreview" zoomScale="55" zoomScaleNormal="70" zoomScaleSheetLayoutView="55" zoomScalePageLayoutView="55" workbookViewId="0">
      <selection activeCell="F11" sqref="F11"/>
    </sheetView>
  </sheetViews>
  <sheetFormatPr baseColWidth="10" defaultColWidth="10.85546875" defaultRowHeight="12.75" x14ac:dyDescent="0.2"/>
  <cols>
    <col min="1" max="1" width="26.42578125" style="100" customWidth="1"/>
    <col min="2" max="2" width="20.28515625" style="100" customWidth="1"/>
    <col min="3" max="3" width="23.140625" style="100" customWidth="1"/>
    <col min="4" max="4" width="24" style="100" customWidth="1"/>
    <col min="5" max="5" width="23.42578125" style="100" customWidth="1"/>
    <col min="6" max="6" width="32.85546875" style="100" customWidth="1"/>
    <col min="7" max="7" width="17.85546875" style="100" customWidth="1"/>
    <col min="8" max="8" width="15.42578125" style="100" customWidth="1"/>
    <col min="9" max="12" width="10.85546875" style="100"/>
    <col min="13" max="13" width="14" style="100" customWidth="1"/>
    <col min="14" max="16384" width="10.85546875" style="100"/>
  </cols>
  <sheetData>
    <row r="1" spans="1:16" ht="19.5" customHeight="1" x14ac:dyDescent="0.2">
      <c r="A1" s="277"/>
      <c r="B1" s="277"/>
      <c r="C1" s="277"/>
      <c r="D1" s="277"/>
      <c r="E1" s="277"/>
      <c r="F1" s="277"/>
      <c r="G1" s="277"/>
      <c r="H1" s="277"/>
      <c r="I1" s="277"/>
    </row>
    <row r="2" spans="1:16" ht="60.75" customHeight="1" thickBot="1" x14ac:dyDescent="0.25">
      <c r="A2" s="286" t="s">
        <v>137</v>
      </c>
      <c r="B2" s="287"/>
      <c r="C2" s="287"/>
      <c r="D2" s="287"/>
      <c r="E2" s="287"/>
      <c r="F2" s="287"/>
      <c r="G2" s="287"/>
      <c r="H2" s="287"/>
      <c r="I2" s="287"/>
      <c r="J2" s="287"/>
      <c r="K2" s="287"/>
      <c r="L2" s="287"/>
      <c r="M2" s="287"/>
      <c r="N2" s="287"/>
      <c r="O2" s="287"/>
    </row>
    <row r="3" spans="1:16" ht="30.95" customHeight="1" thickBot="1" x14ac:dyDescent="0.3">
      <c r="A3" s="280" t="s">
        <v>132</v>
      </c>
      <c r="B3" s="281"/>
      <c r="C3" s="281"/>
      <c r="D3" s="281"/>
      <c r="E3" s="281"/>
      <c r="F3" s="282"/>
      <c r="G3" s="288" t="s">
        <v>106</v>
      </c>
      <c r="H3" s="133" t="s">
        <v>83</v>
      </c>
      <c r="I3" s="134" t="s">
        <v>84</v>
      </c>
      <c r="J3" s="134" t="s">
        <v>104</v>
      </c>
      <c r="K3" s="272" t="s">
        <v>134</v>
      </c>
      <c r="L3" s="273"/>
      <c r="M3" s="274"/>
      <c r="N3" s="268" t="s">
        <v>103</v>
      </c>
      <c r="O3" s="269"/>
    </row>
    <row r="4" spans="1:16" ht="60.75" thickBot="1" x14ac:dyDescent="0.3">
      <c r="A4" s="101" t="s">
        <v>131</v>
      </c>
      <c r="B4" s="83" t="s">
        <v>45</v>
      </c>
      <c r="C4" s="83" t="s">
        <v>46</v>
      </c>
      <c r="D4" s="83" t="s">
        <v>141</v>
      </c>
      <c r="E4" s="76" t="s">
        <v>142</v>
      </c>
      <c r="F4" s="252" t="s">
        <v>74</v>
      </c>
      <c r="G4" s="289"/>
      <c r="H4" s="135">
        <f>C5</f>
        <v>0</v>
      </c>
      <c r="I4" s="136">
        <f>H4*5</f>
        <v>0</v>
      </c>
      <c r="J4" s="137">
        <f>B5</f>
        <v>0</v>
      </c>
      <c r="K4" s="270">
        <f>F5/1.3004</f>
        <v>0</v>
      </c>
      <c r="L4" s="275"/>
      <c r="M4" s="276"/>
      <c r="N4" s="270">
        <f>K4*0.2123</f>
        <v>0</v>
      </c>
      <c r="O4" s="271"/>
      <c r="P4" s="102"/>
    </row>
    <row r="5" spans="1:16" ht="33" customHeight="1" thickBot="1" x14ac:dyDescent="0.3">
      <c r="A5" s="54" t="s">
        <v>80</v>
      </c>
      <c r="B5" s="55">
        <v>0</v>
      </c>
      <c r="C5" s="55">
        <v>0</v>
      </c>
      <c r="D5" s="49">
        <v>0</v>
      </c>
      <c r="E5" s="138">
        <f>ROUND((D5/8)*C5,)</f>
        <v>0</v>
      </c>
      <c r="F5" s="139">
        <f>E5*B5</f>
        <v>0</v>
      </c>
      <c r="G5" s="289"/>
      <c r="H5" s="291" t="s">
        <v>47</v>
      </c>
      <c r="I5" s="292"/>
      <c r="J5" s="291" t="s">
        <v>119</v>
      </c>
      <c r="K5" s="292"/>
      <c r="L5" s="293" t="s">
        <v>67</v>
      </c>
      <c r="M5" s="294"/>
      <c r="N5" s="268" t="s">
        <v>102</v>
      </c>
      <c r="O5" s="269"/>
    </row>
    <row r="6" spans="1:16" ht="31.5" customHeight="1" thickBot="1" x14ac:dyDescent="0.3">
      <c r="A6" s="283" t="s">
        <v>133</v>
      </c>
      <c r="B6" s="284"/>
      <c r="C6" s="284"/>
      <c r="D6" s="284"/>
      <c r="E6" s="284"/>
      <c r="F6" s="285"/>
      <c r="G6" s="289"/>
      <c r="H6" s="306">
        <f>B8</f>
        <v>0</v>
      </c>
      <c r="I6" s="307"/>
      <c r="J6" s="308">
        <f>H6+J4</f>
        <v>0</v>
      </c>
      <c r="K6" s="309"/>
      <c r="L6" s="264">
        <f>E8</f>
        <v>0</v>
      </c>
      <c r="M6" s="265"/>
      <c r="N6" s="266">
        <f>IFERROR(F8,0)</f>
        <v>0</v>
      </c>
      <c r="O6" s="267"/>
    </row>
    <row r="7" spans="1:16" ht="59.25" customHeight="1" thickBot="1" x14ac:dyDescent="0.5">
      <c r="A7" s="101" t="s">
        <v>131</v>
      </c>
      <c r="B7" s="103" t="s">
        <v>47</v>
      </c>
      <c r="C7" s="91" t="s">
        <v>71</v>
      </c>
      <c r="D7" s="104" t="s">
        <v>72</v>
      </c>
      <c r="E7" s="77" t="s">
        <v>67</v>
      </c>
      <c r="F7" s="105" t="s">
        <v>68</v>
      </c>
      <c r="G7" s="289"/>
      <c r="H7" s="260" t="s">
        <v>105</v>
      </c>
      <c r="I7" s="261"/>
      <c r="J7" s="261"/>
      <c r="K7" s="261"/>
      <c r="L7" s="261"/>
      <c r="M7" s="262"/>
      <c r="N7" s="262"/>
      <c r="O7" s="263"/>
    </row>
    <row r="8" spans="1:16" ht="59.25" customHeight="1" thickBot="1" x14ac:dyDescent="0.3">
      <c r="A8" s="106" t="s">
        <v>80</v>
      </c>
      <c r="B8" s="58">
        <v>0</v>
      </c>
      <c r="C8" s="59">
        <v>0</v>
      </c>
      <c r="D8" s="59">
        <v>0</v>
      </c>
      <c r="E8" s="140">
        <f>IF(AND(B8=0,C8=0,D8=0),0,IF(AND(B8&gt;=2,C8=0),"bitte GAGEN für 1-2 Vorstellungen ausfüllen",IF(AND(B8&gt;2,C8=0),"bitte GAGEN für 1-2 Vorstellungen ausfüllen",IF(AND(B8&gt;2,C8&gt;0,D8=0),"bitte GAGEN ab der 3. Vorstellung ausfüllen",IF(B8&lt;=2,C8*B8,IF(B8&gt;2,C8*2+(B8-2)*D8,0))))))</f>
        <v>0</v>
      </c>
      <c r="F8" s="141">
        <f>E8+F5</f>
        <v>0</v>
      </c>
      <c r="G8" s="290"/>
      <c r="H8" s="295" t="s">
        <v>89</v>
      </c>
      <c r="I8" s="296"/>
      <c r="J8" s="296"/>
      <c r="K8" s="296"/>
      <c r="L8" s="297"/>
      <c r="M8" s="298" t="s">
        <v>90</v>
      </c>
      <c r="N8" s="298"/>
      <c r="O8" s="299"/>
    </row>
    <row r="9" spans="1:16" ht="24" thickBot="1" x14ac:dyDescent="0.25">
      <c r="E9" s="107"/>
      <c r="H9" s="303">
        <f>N6/1.3004</f>
        <v>0</v>
      </c>
      <c r="I9" s="304"/>
      <c r="J9" s="304"/>
      <c r="K9" s="304"/>
      <c r="L9" s="305"/>
      <c r="M9" s="300">
        <f>H9*0.2123</f>
        <v>0</v>
      </c>
      <c r="N9" s="301"/>
      <c r="O9" s="302"/>
    </row>
    <row r="10" spans="1:16" x14ac:dyDescent="0.2">
      <c r="A10" s="142" t="s">
        <v>91</v>
      </c>
      <c r="B10" s="142"/>
      <c r="C10" s="142"/>
      <c r="D10" s="143"/>
      <c r="E10" s="108"/>
      <c r="L10" s="109"/>
      <c r="M10" s="110"/>
      <c r="N10" s="109"/>
      <c r="O10" s="109"/>
    </row>
    <row r="11" spans="1:16" x14ac:dyDescent="0.2">
      <c r="A11" s="144" t="s">
        <v>92</v>
      </c>
      <c r="B11" s="145" t="s">
        <v>93</v>
      </c>
      <c r="C11" s="146"/>
      <c r="D11" s="147"/>
      <c r="E11" s="108"/>
      <c r="L11" s="109"/>
      <c r="M11" s="110"/>
      <c r="N11" s="109"/>
      <c r="O11" s="109"/>
    </row>
    <row r="12" spans="1:16" x14ac:dyDescent="0.2">
      <c r="A12" s="144" t="s">
        <v>94</v>
      </c>
      <c r="B12" s="148"/>
      <c r="C12" s="149">
        <f>IFERROR(H9,0)</f>
        <v>0</v>
      </c>
      <c r="D12" s="147">
        <f>D19/1.3004</f>
        <v>0</v>
      </c>
      <c r="E12" s="108"/>
      <c r="L12" s="113"/>
      <c r="M12" s="114"/>
      <c r="N12" s="113"/>
      <c r="O12" s="113"/>
    </row>
    <row r="13" spans="1:16" x14ac:dyDescent="0.2">
      <c r="A13" s="144" t="s">
        <v>95</v>
      </c>
      <c r="B13" s="150">
        <v>0.21229999999999999</v>
      </c>
      <c r="C13" s="151">
        <f>IFERROR(C12*0.2123,0)</f>
        <v>0</v>
      </c>
      <c r="D13" s="147">
        <f>D19/1.3004*0.2123</f>
        <v>0</v>
      </c>
      <c r="E13" s="108"/>
    </row>
    <row r="14" spans="1:16" x14ac:dyDescent="0.2">
      <c r="A14" s="144" t="s">
        <v>96</v>
      </c>
      <c r="B14" s="150">
        <v>3.9E-2</v>
      </c>
      <c r="C14" s="151">
        <f>C12*0.039</f>
        <v>0</v>
      </c>
      <c r="D14" s="147">
        <f>D19/1.3004*0.039</f>
        <v>0</v>
      </c>
      <c r="E14" s="108"/>
    </row>
    <row r="15" spans="1:16" x14ac:dyDescent="0.2">
      <c r="A15" s="144" t="s">
        <v>97</v>
      </c>
      <c r="B15" s="150">
        <v>3.8E-3</v>
      </c>
      <c r="C15" s="151">
        <f>C12*0.0038</f>
        <v>0</v>
      </c>
      <c r="D15" s="147">
        <f>D19/1.3004*0.0038</f>
        <v>0</v>
      </c>
      <c r="E15" s="108"/>
    </row>
    <row r="16" spans="1:16" x14ac:dyDescent="0.2">
      <c r="A16" s="144" t="s">
        <v>98</v>
      </c>
      <c r="B16" s="152">
        <v>0.03</v>
      </c>
      <c r="C16" s="151">
        <f>C12*0.03</f>
        <v>0</v>
      </c>
      <c r="D16" s="147">
        <f>D19/1.3004*0.03</f>
        <v>0</v>
      </c>
      <c r="E16" s="108"/>
    </row>
    <row r="17" spans="1:10" x14ac:dyDescent="0.2">
      <c r="A17" s="144" t="s">
        <v>99</v>
      </c>
      <c r="B17" s="150">
        <v>1.5299999999999999E-2</v>
      </c>
      <c r="C17" s="151">
        <f>C12*0.0153</f>
        <v>0</v>
      </c>
      <c r="D17" s="147">
        <f>D19/1.3004*0.0153</f>
        <v>0</v>
      </c>
      <c r="E17" s="108"/>
      <c r="F17" s="108"/>
    </row>
    <row r="18" spans="1:10" x14ac:dyDescent="0.2">
      <c r="A18" s="144" t="s">
        <v>100</v>
      </c>
      <c r="B18" s="153">
        <f>SUM(B13:B17)</f>
        <v>0.3004</v>
      </c>
      <c r="C18" s="151">
        <f>SUM(C13:C17)</f>
        <v>0</v>
      </c>
      <c r="D18" s="147">
        <f>D19/1.3004*0.3004</f>
        <v>0</v>
      </c>
      <c r="E18" s="108"/>
      <c r="I18" s="109"/>
    </row>
    <row r="19" spans="1:10" ht="13.5" thickBot="1" x14ac:dyDescent="0.25">
      <c r="A19" s="154" t="s">
        <v>101</v>
      </c>
      <c r="B19" s="155"/>
      <c r="C19" s="156">
        <f>ROUND(C12+C18,)</f>
        <v>0</v>
      </c>
      <c r="D19" s="157">
        <f>IFERROR(N6,0)</f>
        <v>0</v>
      </c>
      <c r="E19" s="108"/>
      <c r="I19" s="116"/>
      <c r="J19" s="108"/>
    </row>
    <row r="20" spans="1:10" x14ac:dyDescent="0.2">
      <c r="E20" s="108"/>
      <c r="I20" s="116"/>
      <c r="J20" s="108"/>
    </row>
    <row r="21" spans="1:10" x14ac:dyDescent="0.2">
      <c r="I21" s="117"/>
    </row>
    <row r="22" spans="1:10" x14ac:dyDescent="0.2">
      <c r="H22" s="116"/>
      <c r="I22" s="116"/>
    </row>
    <row r="23" spans="1:10" x14ac:dyDescent="0.2">
      <c r="B23" s="108"/>
      <c r="C23" s="108"/>
      <c r="D23" s="108"/>
      <c r="H23" s="116"/>
      <c r="I23" s="116"/>
    </row>
    <row r="24" spans="1:10" x14ac:dyDescent="0.2">
      <c r="A24" s="118"/>
      <c r="B24" s="116"/>
      <c r="C24" s="119"/>
      <c r="D24" s="119"/>
      <c r="E24" s="116"/>
      <c r="F24" s="119"/>
      <c r="G24" s="116"/>
    </row>
    <row r="25" spans="1:10" x14ac:dyDescent="0.2">
      <c r="A25" s="118"/>
      <c r="B25" s="116"/>
      <c r="C25" s="119"/>
      <c r="D25" s="119"/>
      <c r="E25" s="116"/>
      <c r="F25" s="119"/>
      <c r="G25" s="116"/>
    </row>
    <row r="26" spans="1:10" ht="38.25" x14ac:dyDescent="0.2">
      <c r="A26" s="122" t="s">
        <v>83</v>
      </c>
      <c r="B26" s="122" t="s">
        <v>84</v>
      </c>
      <c r="C26" s="122" t="s">
        <v>85</v>
      </c>
      <c r="D26" s="122" t="s">
        <v>86</v>
      </c>
      <c r="E26" s="122" t="s">
        <v>87</v>
      </c>
      <c r="F26" s="122" t="s">
        <v>88</v>
      </c>
      <c r="G26" s="123" t="s">
        <v>89</v>
      </c>
      <c r="H26" s="120" t="s">
        <v>90</v>
      </c>
    </row>
    <row r="27" spans="1:10" ht="38.25" customHeight="1" x14ac:dyDescent="0.2">
      <c r="A27" s="125">
        <v>8</v>
      </c>
      <c r="B27" s="126">
        <f t="shared" ref="B27:B34" si="0">$A27*5</f>
        <v>40</v>
      </c>
      <c r="C27" s="127">
        <v>165</v>
      </c>
      <c r="D27" s="127">
        <f t="shared" ref="D27:D34" si="1">C27/8*$A27</f>
        <v>165</v>
      </c>
      <c r="E27" s="128">
        <v>21</v>
      </c>
      <c r="F27" s="127">
        <f>D27*E27</f>
        <v>3465</v>
      </c>
      <c r="G27" s="129">
        <f>F27/1.3004</f>
        <v>2664.5647493079055</v>
      </c>
      <c r="H27" s="121">
        <f t="shared" ref="H27:H34" si="2">G27*0.2123</f>
        <v>565.68709627806834</v>
      </c>
    </row>
    <row r="28" spans="1:10" ht="60.75" customHeight="1" x14ac:dyDescent="0.2">
      <c r="A28" s="130">
        <v>7.6</v>
      </c>
      <c r="B28" s="112">
        <f t="shared" si="0"/>
        <v>38</v>
      </c>
      <c r="C28" s="115">
        <v>165</v>
      </c>
      <c r="D28" s="115">
        <f t="shared" si="1"/>
        <v>156.75</v>
      </c>
      <c r="E28" s="111">
        <v>21</v>
      </c>
      <c r="F28" s="115">
        <f t="shared" ref="F28:F34" si="3">D28*E28</f>
        <v>3291.75</v>
      </c>
      <c r="G28" s="131">
        <f t="shared" ref="G28:G34" si="4">F28/1.3004</f>
        <v>2531.3365118425099</v>
      </c>
      <c r="H28" s="124">
        <f t="shared" si="2"/>
        <v>537.40274146416482</v>
      </c>
    </row>
    <row r="29" spans="1:10" ht="32.25" customHeight="1" x14ac:dyDescent="0.2">
      <c r="A29" s="130">
        <v>7</v>
      </c>
      <c r="B29" s="112">
        <f t="shared" si="0"/>
        <v>35</v>
      </c>
      <c r="C29" s="115">
        <v>165</v>
      </c>
      <c r="D29" s="115">
        <f t="shared" si="1"/>
        <v>144.375</v>
      </c>
      <c r="E29" s="111">
        <v>21</v>
      </c>
      <c r="F29" s="115">
        <f t="shared" si="3"/>
        <v>3031.875</v>
      </c>
      <c r="G29" s="131">
        <f t="shared" si="4"/>
        <v>2331.4941556444169</v>
      </c>
      <c r="H29" s="124">
        <f t="shared" si="2"/>
        <v>494.97620924330965</v>
      </c>
    </row>
    <row r="30" spans="1:10" x14ac:dyDescent="0.2">
      <c r="A30" s="130">
        <v>6</v>
      </c>
      <c r="B30" s="112">
        <f t="shared" si="0"/>
        <v>30</v>
      </c>
      <c r="C30" s="115">
        <v>165</v>
      </c>
      <c r="D30" s="115">
        <f t="shared" si="1"/>
        <v>123.75</v>
      </c>
      <c r="E30" s="111">
        <v>21</v>
      </c>
      <c r="F30" s="115">
        <f t="shared" si="3"/>
        <v>2598.75</v>
      </c>
      <c r="G30" s="131">
        <f t="shared" si="4"/>
        <v>1998.423561980929</v>
      </c>
      <c r="H30" s="124">
        <f t="shared" si="2"/>
        <v>424.2653222085512</v>
      </c>
    </row>
    <row r="31" spans="1:10" ht="51" customHeight="1" x14ac:dyDescent="0.2">
      <c r="A31" s="130">
        <v>5</v>
      </c>
      <c r="B31" s="112">
        <f t="shared" si="0"/>
        <v>25</v>
      </c>
      <c r="C31" s="115">
        <v>165</v>
      </c>
      <c r="D31" s="115">
        <f t="shared" si="1"/>
        <v>103.125</v>
      </c>
      <c r="E31" s="111">
        <v>21</v>
      </c>
      <c r="F31" s="115">
        <f t="shared" si="3"/>
        <v>2165.625</v>
      </c>
      <c r="G31" s="131">
        <f t="shared" si="4"/>
        <v>1665.3529683174409</v>
      </c>
      <c r="H31" s="124">
        <f t="shared" si="2"/>
        <v>353.55443517379268</v>
      </c>
    </row>
    <row r="32" spans="1:10" ht="33.75" customHeight="1" x14ac:dyDescent="0.2">
      <c r="A32" s="130">
        <v>4</v>
      </c>
      <c r="B32" s="112">
        <f t="shared" si="0"/>
        <v>20</v>
      </c>
      <c r="C32" s="115">
        <v>165</v>
      </c>
      <c r="D32" s="115">
        <f t="shared" si="1"/>
        <v>82.5</v>
      </c>
      <c r="E32" s="111">
        <v>21</v>
      </c>
      <c r="F32" s="115">
        <f t="shared" si="3"/>
        <v>1732.5</v>
      </c>
      <c r="G32" s="131">
        <f t="shared" si="4"/>
        <v>1332.2823746539527</v>
      </c>
      <c r="H32" s="124">
        <f t="shared" si="2"/>
        <v>282.84354813903417</v>
      </c>
    </row>
    <row r="33" spans="1:9" x14ac:dyDescent="0.2">
      <c r="A33" s="130">
        <v>3</v>
      </c>
      <c r="B33" s="112">
        <f t="shared" si="0"/>
        <v>15</v>
      </c>
      <c r="C33" s="115">
        <v>165</v>
      </c>
      <c r="D33" s="115">
        <f t="shared" si="1"/>
        <v>61.875</v>
      </c>
      <c r="E33" s="111">
        <v>21</v>
      </c>
      <c r="F33" s="115">
        <f t="shared" si="3"/>
        <v>1299.375</v>
      </c>
      <c r="G33" s="131">
        <f t="shared" si="4"/>
        <v>999.21178099046449</v>
      </c>
      <c r="H33" s="124">
        <f t="shared" si="2"/>
        <v>212.1326611042756</v>
      </c>
    </row>
    <row r="34" spans="1:9" x14ac:dyDescent="0.2">
      <c r="A34" s="167">
        <v>2</v>
      </c>
      <c r="B34" s="168">
        <f t="shared" si="0"/>
        <v>10</v>
      </c>
      <c r="C34" s="169">
        <v>165</v>
      </c>
      <c r="D34" s="169">
        <f t="shared" si="1"/>
        <v>41.25</v>
      </c>
      <c r="E34" s="170">
        <v>21</v>
      </c>
      <c r="F34" s="169">
        <f t="shared" si="3"/>
        <v>866.25</v>
      </c>
      <c r="G34" s="171">
        <f t="shared" si="4"/>
        <v>666.14118732697636</v>
      </c>
      <c r="H34" s="124">
        <f t="shared" si="2"/>
        <v>141.42177406951708</v>
      </c>
    </row>
    <row r="35" spans="1:9" x14ac:dyDescent="0.2">
      <c r="A35" s="166"/>
      <c r="B35" s="116"/>
      <c r="C35" s="119"/>
      <c r="D35" s="119"/>
      <c r="E35" s="116"/>
      <c r="F35" s="119"/>
      <c r="G35" s="116"/>
      <c r="H35" s="116"/>
      <c r="I35" s="108"/>
    </row>
    <row r="36" spans="1:9" x14ac:dyDescent="0.2">
      <c r="A36" s="166"/>
      <c r="B36" s="116"/>
      <c r="C36" s="119"/>
      <c r="D36" s="119"/>
      <c r="E36" s="116"/>
      <c r="F36" s="119"/>
      <c r="G36" s="116"/>
      <c r="H36" s="116"/>
      <c r="I36" s="108"/>
    </row>
    <row r="37" spans="1:9" x14ac:dyDescent="0.2">
      <c r="A37" s="166"/>
      <c r="B37" s="116"/>
      <c r="C37" s="119"/>
      <c r="D37" s="119"/>
      <c r="E37" s="116"/>
      <c r="F37" s="119"/>
      <c r="G37" s="116"/>
      <c r="H37" s="116"/>
      <c r="I37" s="108"/>
    </row>
    <row r="38" spans="1:9" ht="14.25" customHeight="1" x14ac:dyDescent="0.2">
      <c r="A38" s="278"/>
      <c r="B38" s="279"/>
      <c r="C38" s="279"/>
      <c r="D38" s="279"/>
      <c r="E38" s="116"/>
      <c r="F38" s="119"/>
      <c r="G38" s="116"/>
      <c r="H38" s="116"/>
    </row>
    <row r="39" spans="1:9" x14ac:dyDescent="0.2">
      <c r="A39" s="158"/>
      <c r="B39" s="159"/>
      <c r="C39" s="160"/>
      <c r="D39" s="161"/>
      <c r="E39" s="116"/>
      <c r="F39" s="119"/>
      <c r="G39" s="116"/>
      <c r="H39" s="116"/>
    </row>
    <row r="40" spans="1:9" x14ac:dyDescent="0.2">
      <c r="A40" s="158"/>
      <c r="B40" s="160"/>
      <c r="C40" s="162"/>
      <c r="D40" s="161"/>
      <c r="E40" s="116"/>
      <c r="F40" s="119"/>
      <c r="G40" s="116"/>
      <c r="H40" s="116"/>
    </row>
    <row r="41" spans="1:9" x14ac:dyDescent="0.2">
      <c r="A41" s="158"/>
      <c r="B41" s="163"/>
      <c r="C41" s="161"/>
      <c r="D41" s="161"/>
      <c r="E41" s="116"/>
      <c r="F41" s="116"/>
      <c r="G41" s="116"/>
      <c r="H41" s="116"/>
    </row>
    <row r="42" spans="1:9" x14ac:dyDescent="0.2">
      <c r="A42" s="158"/>
      <c r="B42" s="163"/>
      <c r="C42" s="161"/>
      <c r="D42" s="161"/>
      <c r="E42" s="116"/>
      <c r="F42" s="119"/>
      <c r="G42" s="116"/>
      <c r="H42" s="116"/>
    </row>
    <row r="43" spans="1:9" x14ac:dyDescent="0.2">
      <c r="A43" s="158"/>
      <c r="B43" s="163"/>
      <c r="C43" s="161"/>
      <c r="D43" s="161"/>
      <c r="E43" s="116"/>
      <c r="F43" s="119"/>
      <c r="G43" s="116"/>
      <c r="H43" s="116"/>
    </row>
    <row r="44" spans="1:9" x14ac:dyDescent="0.2">
      <c r="A44" s="158"/>
      <c r="B44" s="164"/>
      <c r="C44" s="161"/>
      <c r="D44" s="161"/>
      <c r="E44" s="116"/>
      <c r="F44" s="119"/>
      <c r="G44" s="116"/>
      <c r="H44" s="116"/>
    </row>
    <row r="45" spans="1:9" x14ac:dyDescent="0.2">
      <c r="A45" s="158"/>
      <c r="B45" s="163"/>
      <c r="C45" s="161"/>
      <c r="D45" s="161"/>
      <c r="E45" s="116"/>
      <c r="F45" s="119"/>
      <c r="G45" s="116"/>
      <c r="H45" s="117"/>
    </row>
    <row r="46" spans="1:9" x14ac:dyDescent="0.2">
      <c r="A46" s="158"/>
      <c r="B46" s="165"/>
      <c r="C46" s="161"/>
      <c r="D46" s="161"/>
      <c r="E46" s="116"/>
      <c r="F46" s="119"/>
      <c r="G46" s="116"/>
    </row>
    <row r="47" spans="1:9" x14ac:dyDescent="0.2">
      <c r="A47" s="158"/>
      <c r="B47" s="166"/>
      <c r="C47" s="162"/>
      <c r="D47" s="162"/>
      <c r="E47" s="117"/>
      <c r="F47" s="132"/>
      <c r="G47" s="117"/>
    </row>
  </sheetData>
  <sheetProtection sheet="1" objects="1" scenarios="1" formatCells="0" formatColumns="0" formatRows="0"/>
  <mergeCells count="23">
    <mergeCell ref="A1:I1"/>
    <mergeCell ref="A38:D38"/>
    <mergeCell ref="A3:F3"/>
    <mergeCell ref="A6:F6"/>
    <mergeCell ref="A2:O2"/>
    <mergeCell ref="G3:G8"/>
    <mergeCell ref="H5:I5"/>
    <mergeCell ref="J5:K5"/>
    <mergeCell ref="L5:M5"/>
    <mergeCell ref="H8:L8"/>
    <mergeCell ref="M8:O8"/>
    <mergeCell ref="M9:O9"/>
    <mergeCell ref="H9:L9"/>
    <mergeCell ref="N5:O5"/>
    <mergeCell ref="H6:I6"/>
    <mergeCell ref="J6:K6"/>
    <mergeCell ref="H7:O7"/>
    <mergeCell ref="L6:M6"/>
    <mergeCell ref="N6:O6"/>
    <mergeCell ref="N3:O3"/>
    <mergeCell ref="N4:O4"/>
    <mergeCell ref="K3:M3"/>
    <mergeCell ref="K4:M4"/>
  </mergeCells>
  <pageMargins left="0.7" right="0.7" top="0.78740157499999996" bottom="0.78740157499999996" header="0.3" footer="0.3"/>
  <pageSetup paperSize="9" scale="48"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1:L54"/>
  <sheetViews>
    <sheetView view="pageBreakPreview" zoomScale="55" zoomScaleNormal="55" zoomScaleSheetLayoutView="55" zoomScalePageLayoutView="85" workbookViewId="0">
      <selection activeCell="B57" sqref="B57"/>
    </sheetView>
  </sheetViews>
  <sheetFormatPr baseColWidth="10" defaultColWidth="11.42578125" defaultRowHeight="15" x14ac:dyDescent="0.25"/>
  <cols>
    <col min="1" max="1" width="3.85546875" style="80" customWidth="1"/>
    <col min="2" max="2" width="41.85546875" style="80" customWidth="1"/>
    <col min="3" max="3" width="9.42578125" style="80" customWidth="1"/>
    <col min="4" max="4" width="26.7109375" style="80" customWidth="1"/>
    <col min="5" max="5" width="30.85546875" style="86" customWidth="1"/>
    <col min="6" max="6" width="44.42578125" style="80" customWidth="1"/>
    <col min="7" max="7" width="41.42578125" style="80" customWidth="1"/>
    <col min="8" max="8" width="39.28515625" style="80" customWidth="1"/>
    <col min="9" max="9" width="27" style="86" customWidth="1"/>
    <col min="10" max="10" width="27.28515625" style="80" customWidth="1"/>
    <col min="11" max="11" width="31.140625" style="80" customWidth="1"/>
    <col min="12" max="16384" width="11.42578125" style="80"/>
  </cols>
  <sheetData>
    <row r="1" spans="1:12" x14ac:dyDescent="0.25">
      <c r="D1" s="81"/>
      <c r="E1" s="81"/>
      <c r="F1" s="81"/>
      <c r="G1" s="81"/>
      <c r="H1" s="81"/>
      <c r="I1" s="80"/>
    </row>
    <row r="2" spans="1:12" ht="24" thickBot="1" x14ac:dyDescent="0.4">
      <c r="A2" s="314" t="s">
        <v>139</v>
      </c>
      <c r="B2" s="314"/>
      <c r="C2" s="314"/>
      <c r="D2" s="314"/>
      <c r="E2" s="314"/>
      <c r="F2" s="314"/>
      <c r="G2" s="314"/>
      <c r="H2" s="314"/>
      <c r="I2" s="80"/>
    </row>
    <row r="3" spans="1:12" ht="31.5" thickBot="1" x14ac:dyDescent="0.35">
      <c r="A3" s="82" t="s">
        <v>108</v>
      </c>
      <c r="B3" s="214" t="s">
        <v>76</v>
      </c>
      <c r="C3" s="83" t="s">
        <v>107</v>
      </c>
      <c r="D3" s="83" t="s">
        <v>45</v>
      </c>
      <c r="E3" s="83" t="s">
        <v>140</v>
      </c>
      <c r="F3" s="83" t="s">
        <v>141</v>
      </c>
      <c r="G3" s="25" t="s">
        <v>142</v>
      </c>
      <c r="H3" s="223" t="s">
        <v>74</v>
      </c>
      <c r="I3" s="80"/>
    </row>
    <row r="4" spans="1:12" x14ac:dyDescent="0.25">
      <c r="A4" s="84" t="s">
        <v>109</v>
      </c>
      <c r="B4" s="57"/>
      <c r="C4" s="18"/>
      <c r="D4" s="18"/>
      <c r="E4" s="18"/>
      <c r="F4" s="45"/>
      <c r="G4" s="67">
        <f>ROUND((F4/8)*E4,0)</f>
        <v>0</v>
      </c>
      <c r="H4" s="215">
        <f>G4*D4*C4</f>
        <v>0</v>
      </c>
      <c r="I4" s="85"/>
      <c r="J4" s="86"/>
    </row>
    <row r="5" spans="1:12" x14ac:dyDescent="0.25">
      <c r="A5" s="84" t="s">
        <v>110</v>
      </c>
      <c r="B5" s="57"/>
      <c r="C5" s="18"/>
      <c r="D5" s="18"/>
      <c r="E5" s="18"/>
      <c r="F5" s="45"/>
      <c r="G5" s="67">
        <f t="shared" ref="G5:G13" si="0">ROUND((F5/8)*E5,0)</f>
        <v>0</v>
      </c>
      <c r="H5" s="216">
        <f t="shared" ref="H5:H12" si="1">G5*D5*C5</f>
        <v>0</v>
      </c>
      <c r="I5" s="80"/>
      <c r="J5" s="86"/>
    </row>
    <row r="6" spans="1:12" x14ac:dyDescent="0.25">
      <c r="A6" s="84" t="s">
        <v>111</v>
      </c>
      <c r="C6" s="18"/>
      <c r="D6" s="18"/>
      <c r="E6" s="18"/>
      <c r="F6" s="45"/>
      <c r="G6" s="67">
        <f t="shared" si="0"/>
        <v>0</v>
      </c>
      <c r="H6" s="216">
        <f t="shared" si="1"/>
        <v>0</v>
      </c>
      <c r="I6" s="80"/>
      <c r="J6" s="86"/>
    </row>
    <row r="7" spans="1:12" x14ac:dyDescent="0.25">
      <c r="A7" s="84" t="s">
        <v>112</v>
      </c>
      <c r="B7" s="57"/>
      <c r="C7" s="18"/>
      <c r="D7" s="18"/>
      <c r="E7" s="18"/>
      <c r="F7" s="45"/>
      <c r="G7" s="67">
        <f t="shared" si="0"/>
        <v>0</v>
      </c>
      <c r="H7" s="216">
        <f t="shared" si="1"/>
        <v>0</v>
      </c>
      <c r="I7" s="80"/>
      <c r="J7" s="86"/>
    </row>
    <row r="8" spans="1:12" x14ac:dyDescent="0.25">
      <c r="A8" s="84" t="s">
        <v>113</v>
      </c>
      <c r="B8" s="57"/>
      <c r="C8" s="18"/>
      <c r="D8" s="18"/>
      <c r="E8" s="18"/>
      <c r="F8" s="45"/>
      <c r="G8" s="67">
        <f t="shared" si="0"/>
        <v>0</v>
      </c>
      <c r="H8" s="216">
        <f t="shared" si="1"/>
        <v>0</v>
      </c>
      <c r="I8" s="80"/>
      <c r="J8" s="86"/>
    </row>
    <row r="9" spans="1:12" x14ac:dyDescent="0.25">
      <c r="A9" s="84" t="s">
        <v>114</v>
      </c>
      <c r="B9" s="57"/>
      <c r="C9" s="18"/>
      <c r="D9" s="18"/>
      <c r="E9" s="18"/>
      <c r="F9" s="45"/>
      <c r="G9" s="67">
        <f t="shared" si="0"/>
        <v>0</v>
      </c>
      <c r="H9" s="216">
        <f t="shared" si="1"/>
        <v>0</v>
      </c>
      <c r="I9" s="80"/>
      <c r="J9" s="86"/>
    </row>
    <row r="10" spans="1:12" x14ac:dyDescent="0.25">
      <c r="A10" s="84" t="s">
        <v>115</v>
      </c>
      <c r="B10" s="57"/>
      <c r="C10" s="18"/>
      <c r="D10" s="18"/>
      <c r="E10" s="18"/>
      <c r="F10" s="45"/>
      <c r="G10" s="67">
        <f t="shared" si="0"/>
        <v>0</v>
      </c>
      <c r="H10" s="216">
        <f t="shared" si="1"/>
        <v>0</v>
      </c>
      <c r="I10" s="80"/>
      <c r="J10" s="86"/>
    </row>
    <row r="11" spans="1:12" x14ac:dyDescent="0.25">
      <c r="A11" s="84" t="s">
        <v>116</v>
      </c>
      <c r="B11" s="57"/>
      <c r="C11" s="18"/>
      <c r="D11" s="18"/>
      <c r="E11" s="18"/>
      <c r="F11" s="45"/>
      <c r="G11" s="67">
        <f t="shared" si="0"/>
        <v>0</v>
      </c>
      <c r="H11" s="216">
        <f t="shared" si="1"/>
        <v>0</v>
      </c>
      <c r="I11" s="81"/>
      <c r="J11" s="87"/>
      <c r="K11" s="81"/>
      <c r="L11" s="81"/>
    </row>
    <row r="12" spans="1:12" x14ac:dyDescent="0.25">
      <c r="A12" s="84" t="s">
        <v>117</v>
      </c>
      <c r="B12" s="57"/>
      <c r="C12" s="18"/>
      <c r="D12" s="18"/>
      <c r="E12" s="18"/>
      <c r="F12" s="45"/>
      <c r="G12" s="67">
        <f t="shared" si="0"/>
        <v>0</v>
      </c>
      <c r="H12" s="216">
        <f t="shared" si="1"/>
        <v>0</v>
      </c>
      <c r="I12" s="81"/>
      <c r="J12" s="87"/>
      <c r="K12" s="81"/>
      <c r="L12" s="81"/>
    </row>
    <row r="13" spans="1:12" ht="15.75" thickBot="1" x14ac:dyDescent="0.3">
      <c r="A13" s="84" t="s">
        <v>118</v>
      </c>
      <c r="B13" s="57"/>
      <c r="C13" s="18"/>
      <c r="D13" s="18"/>
      <c r="E13" s="18"/>
      <c r="F13" s="45"/>
      <c r="G13" s="67">
        <f t="shared" si="0"/>
        <v>0</v>
      </c>
      <c r="H13" s="216">
        <f>G13*D13*C13</f>
        <v>0</v>
      </c>
      <c r="I13" s="81"/>
      <c r="J13" s="87"/>
      <c r="K13" s="81"/>
      <c r="L13" s="81"/>
    </row>
    <row r="14" spans="1:12" ht="21" x14ac:dyDescent="0.35">
      <c r="A14" s="316" t="s">
        <v>143</v>
      </c>
      <c r="B14" s="316"/>
      <c r="C14" s="316"/>
      <c r="D14" s="317">
        <f>SUM(H4:H13)</f>
        <v>0</v>
      </c>
      <c r="E14" s="317"/>
      <c r="F14" s="217"/>
      <c r="G14" s="217"/>
      <c r="H14" s="217"/>
      <c r="I14" s="80"/>
      <c r="J14" s="86"/>
    </row>
    <row r="15" spans="1:12" s="221" customFormat="1" ht="21" x14ac:dyDescent="0.35">
      <c r="A15" s="219"/>
      <c r="B15" s="219"/>
      <c r="C15" s="219"/>
      <c r="D15" s="220"/>
      <c r="E15" s="220"/>
      <c r="F15" s="218"/>
      <c r="G15" s="218"/>
      <c r="H15" s="218"/>
      <c r="J15" s="222"/>
    </row>
    <row r="16" spans="1:12" ht="24" thickBot="1" x14ac:dyDescent="0.4">
      <c r="A16" s="315" t="s">
        <v>144</v>
      </c>
      <c r="B16" s="315"/>
      <c r="C16" s="315"/>
      <c r="D16" s="315"/>
      <c r="E16" s="315"/>
      <c r="F16" s="315"/>
      <c r="G16" s="315"/>
      <c r="H16" s="315"/>
    </row>
    <row r="17" spans="1:10" ht="31.5" thickBot="1" x14ac:dyDescent="0.35">
      <c r="A17" s="84" t="s">
        <v>108</v>
      </c>
      <c r="B17" s="214" t="s">
        <v>76</v>
      </c>
      <c r="C17" s="83" t="s">
        <v>107</v>
      </c>
      <c r="D17" s="83" t="s">
        <v>45</v>
      </c>
      <c r="E17" s="83" t="s">
        <v>140</v>
      </c>
      <c r="F17" s="83" t="s">
        <v>141</v>
      </c>
      <c r="G17" s="25" t="s">
        <v>142</v>
      </c>
      <c r="H17" s="223" t="s">
        <v>74</v>
      </c>
      <c r="I17" s="80"/>
      <c r="J17" s="86"/>
    </row>
    <row r="18" spans="1:10" x14ac:dyDescent="0.25">
      <c r="A18" s="84" t="s">
        <v>109</v>
      </c>
      <c r="B18" s="57"/>
      <c r="C18" s="18"/>
      <c r="D18" s="18"/>
      <c r="E18" s="18"/>
      <c r="F18" s="45"/>
      <c r="G18" s="67">
        <f>ROUND((F18/8)*E18,0)</f>
        <v>0</v>
      </c>
      <c r="H18" s="253">
        <f>G18*D18*C18</f>
        <v>0</v>
      </c>
      <c r="I18" s="80"/>
      <c r="J18" s="86"/>
    </row>
    <row r="19" spans="1:10" x14ac:dyDescent="0.25">
      <c r="A19" s="84" t="s">
        <v>110</v>
      </c>
      <c r="B19" s="57"/>
      <c r="C19" s="18"/>
      <c r="D19" s="18"/>
      <c r="E19" s="18"/>
      <c r="F19" s="45"/>
      <c r="G19" s="67">
        <f t="shared" ref="G19:G27" si="2">ROUND((F19/8)*E19,0)</f>
        <v>0</v>
      </c>
      <c r="H19" s="254">
        <f t="shared" ref="H19:H27" si="3">G19*D19*C19</f>
        <v>0</v>
      </c>
      <c r="I19" s="80"/>
      <c r="J19" s="86"/>
    </row>
    <row r="20" spans="1:10" x14ac:dyDescent="0.25">
      <c r="A20" s="84" t="s">
        <v>111</v>
      </c>
      <c r="B20" s="57"/>
      <c r="C20" s="18"/>
      <c r="D20" s="18"/>
      <c r="E20" s="18"/>
      <c r="F20" s="45"/>
      <c r="G20" s="67">
        <f t="shared" si="2"/>
        <v>0</v>
      </c>
      <c r="H20" s="254">
        <f t="shared" si="3"/>
        <v>0</v>
      </c>
      <c r="I20" s="80"/>
      <c r="J20" s="86"/>
    </row>
    <row r="21" spans="1:10" x14ac:dyDescent="0.25">
      <c r="A21" s="84" t="s">
        <v>112</v>
      </c>
      <c r="B21" s="57"/>
      <c r="C21" s="18"/>
      <c r="D21" s="18"/>
      <c r="E21" s="18"/>
      <c r="F21" s="45"/>
      <c r="G21" s="67">
        <f t="shared" si="2"/>
        <v>0</v>
      </c>
      <c r="H21" s="254">
        <f t="shared" si="3"/>
        <v>0</v>
      </c>
      <c r="I21" s="80"/>
      <c r="J21" s="86"/>
    </row>
    <row r="22" spans="1:10" x14ac:dyDescent="0.25">
      <c r="A22" s="84" t="s">
        <v>113</v>
      </c>
      <c r="B22" s="57"/>
      <c r="C22" s="18"/>
      <c r="D22" s="18"/>
      <c r="E22" s="18"/>
      <c r="F22" s="45"/>
      <c r="G22" s="67">
        <f t="shared" si="2"/>
        <v>0</v>
      </c>
      <c r="H22" s="254">
        <f t="shared" si="3"/>
        <v>0</v>
      </c>
      <c r="I22" s="80"/>
      <c r="J22" s="86"/>
    </row>
    <row r="23" spans="1:10" x14ac:dyDescent="0.25">
      <c r="A23" s="84" t="s">
        <v>114</v>
      </c>
      <c r="B23" s="57"/>
      <c r="C23" s="18"/>
      <c r="D23" s="18"/>
      <c r="E23" s="18"/>
      <c r="F23" s="45"/>
      <c r="G23" s="67">
        <f t="shared" si="2"/>
        <v>0</v>
      </c>
      <c r="H23" s="254">
        <f t="shared" si="3"/>
        <v>0</v>
      </c>
      <c r="I23" s="80"/>
      <c r="J23" s="86"/>
    </row>
    <row r="24" spans="1:10" x14ac:dyDescent="0.25">
      <c r="A24" s="84" t="s">
        <v>115</v>
      </c>
      <c r="B24" s="57"/>
      <c r="C24" s="18"/>
      <c r="D24" s="18"/>
      <c r="E24" s="18"/>
      <c r="F24" s="45"/>
      <c r="G24" s="67">
        <f t="shared" si="2"/>
        <v>0</v>
      </c>
      <c r="H24" s="254">
        <f t="shared" si="3"/>
        <v>0</v>
      </c>
      <c r="I24" s="80"/>
      <c r="J24" s="86"/>
    </row>
    <row r="25" spans="1:10" x14ac:dyDescent="0.25">
      <c r="A25" s="84" t="s">
        <v>116</v>
      </c>
      <c r="B25" s="57"/>
      <c r="C25" s="18"/>
      <c r="D25" s="18"/>
      <c r="E25" s="18"/>
      <c r="F25" s="45"/>
      <c r="G25" s="67">
        <f t="shared" si="2"/>
        <v>0</v>
      </c>
      <c r="H25" s="254">
        <f t="shared" si="3"/>
        <v>0</v>
      </c>
      <c r="I25" s="80"/>
      <c r="J25" s="86"/>
    </row>
    <row r="26" spans="1:10" x14ac:dyDescent="0.25">
      <c r="A26" s="84" t="s">
        <v>117</v>
      </c>
      <c r="B26" s="57"/>
      <c r="C26" s="18"/>
      <c r="D26" s="18"/>
      <c r="E26" s="18"/>
      <c r="F26" s="45"/>
      <c r="G26" s="67">
        <f t="shared" si="2"/>
        <v>0</v>
      </c>
      <c r="H26" s="254">
        <f t="shared" si="3"/>
        <v>0</v>
      </c>
      <c r="I26" s="80"/>
      <c r="J26" s="86"/>
    </row>
    <row r="27" spans="1:10" ht="15.75" thickBot="1" x14ac:dyDescent="0.3">
      <c r="A27" s="84" t="s">
        <v>118</v>
      </c>
      <c r="B27" s="57"/>
      <c r="C27" s="18"/>
      <c r="D27" s="18"/>
      <c r="E27" s="18"/>
      <c r="F27" s="45"/>
      <c r="G27" s="67">
        <f t="shared" si="2"/>
        <v>0</v>
      </c>
      <c r="H27" s="254">
        <f t="shared" si="3"/>
        <v>0</v>
      </c>
      <c r="I27" s="80"/>
      <c r="J27" s="86"/>
    </row>
    <row r="28" spans="1:10" ht="16.5" thickBot="1" x14ac:dyDescent="0.3">
      <c r="A28" s="84"/>
      <c r="B28" s="224" t="s">
        <v>65</v>
      </c>
      <c r="C28" s="225">
        <f>SUM(H18:H27)</f>
        <v>0</v>
      </c>
      <c r="D28" s="89"/>
      <c r="E28" s="89"/>
      <c r="F28" s="89"/>
      <c r="G28" s="89"/>
      <c r="H28" s="226"/>
      <c r="I28" s="228"/>
      <c r="J28" s="86"/>
    </row>
    <row r="29" spans="1:10" ht="63.75" thickBot="1" x14ac:dyDescent="0.4">
      <c r="A29" s="84"/>
      <c r="B29" s="214" t="s">
        <v>73</v>
      </c>
      <c r="C29" s="96" t="s">
        <v>107</v>
      </c>
      <c r="D29" s="90" t="s">
        <v>47</v>
      </c>
      <c r="E29" s="91" t="s">
        <v>160</v>
      </c>
      <c r="F29" s="92" t="s">
        <v>161</v>
      </c>
      <c r="G29" s="227" t="s">
        <v>145</v>
      </c>
      <c r="H29" s="230" t="s">
        <v>146</v>
      </c>
      <c r="I29" s="229"/>
      <c r="J29" s="87"/>
    </row>
    <row r="30" spans="1:10" ht="21" x14ac:dyDescent="0.35">
      <c r="A30" s="93" t="s">
        <v>109</v>
      </c>
      <c r="B30" s="94">
        <f>B18</f>
        <v>0</v>
      </c>
      <c r="C30" s="74"/>
      <c r="D30" s="24"/>
      <c r="E30" s="48"/>
      <c r="F30" s="46"/>
      <c r="G30" s="79">
        <f>IF(AND(D30=0,E30=0,F30=0),0,IF(AND(D30&gt;=2,E30=0),"bitte GAGEN für 1-2 Vorstellungen ausfüllen",IF(AND(D30&gt;2,E30=0),"bitte GAGEN für 1-2 Vorstellungen ausfüllen",IF(AND(D30&gt;2,E30&gt;0,F30=0),"bitte GAGEN ab der 3. Vorstellung ausfüllen",IF(D30&lt;=2,E30*D30*C30,IF(D30&gt;2,E30*2*C30+(D30-2)*F30*C30,0))))))</f>
        <v>0</v>
      </c>
      <c r="H30" s="255">
        <f>IFERROR(G30+H18,)</f>
        <v>0</v>
      </c>
      <c r="I30" s="80"/>
      <c r="J30" s="86"/>
    </row>
    <row r="31" spans="1:10" ht="21" x14ac:dyDescent="0.35">
      <c r="A31" s="93" t="s">
        <v>110</v>
      </c>
      <c r="B31" s="94">
        <f t="shared" ref="B31:C39" si="4">B19</f>
        <v>0</v>
      </c>
      <c r="C31" s="73">
        <f t="shared" si="4"/>
        <v>0</v>
      </c>
      <c r="D31" s="24"/>
      <c r="E31" s="48"/>
      <c r="F31" s="46"/>
      <c r="G31" s="79">
        <f>IF(AND(D31=0,E31=0,F31=0),0,IF(AND(D31&gt;=2,E31=0),"bitte GAGEN für 1-2 Vorstellungen ausfüllen",IF(AND(D31&gt;2,E31=0),"bitte GAGEN für 1-2 Vorstellungen ausfüllen",IF(AND(D31&gt;2,E31&gt;0,F31=0),"bitte GAGEN ab der 3. Vorstellung ausfüllen",IF(D31&lt;=2,E31*D31*C31,IF(D31&gt;2,E31*2*C31+(D31-2)*F31*C31,0))))))</f>
        <v>0</v>
      </c>
      <c r="H31" s="255">
        <f t="shared" ref="H31:H39" si="5">IFERROR(G31+H19,)</f>
        <v>0</v>
      </c>
      <c r="I31" s="80"/>
      <c r="J31" s="86"/>
    </row>
    <row r="32" spans="1:10" ht="21" x14ac:dyDescent="0.35">
      <c r="A32" s="93" t="s">
        <v>111</v>
      </c>
      <c r="B32" s="94">
        <f t="shared" si="4"/>
        <v>0</v>
      </c>
      <c r="C32" s="73">
        <f t="shared" si="4"/>
        <v>0</v>
      </c>
      <c r="D32" s="24"/>
      <c r="E32" s="48"/>
      <c r="F32" s="46"/>
      <c r="G32" s="79">
        <f t="shared" ref="G32:G39" si="6">IF(AND(D32=0,E32=0,F32=0),0,IF(AND(D32&gt;=2,E32=0),"bitte GAGEN für 1-2 Vorstellungen ausfüllen",IF(AND(D32&gt;2,E32=0),"bitte GAGEN für 1-2 Vorstellungen ausfüllen",IF(AND(D32&gt;2,E32&gt;0,F32=0),"bitte GAGEN ab der 3. Vorstellung ausfüllen",IF(D32&lt;=2,E32*D32*C32,IF(D32&gt;2,E32*2*C32+(D32-2)*F32*C32,0))))))</f>
        <v>0</v>
      </c>
      <c r="H32" s="255">
        <f t="shared" si="5"/>
        <v>0</v>
      </c>
      <c r="I32" s="80"/>
      <c r="J32" s="86"/>
    </row>
    <row r="33" spans="1:10" ht="21" x14ac:dyDescent="0.35">
      <c r="A33" s="93" t="s">
        <v>112</v>
      </c>
      <c r="B33" s="94">
        <f t="shared" si="4"/>
        <v>0</v>
      </c>
      <c r="C33" s="73">
        <f t="shared" si="4"/>
        <v>0</v>
      </c>
      <c r="D33" s="24"/>
      <c r="E33" s="48"/>
      <c r="F33" s="46"/>
      <c r="G33" s="79">
        <f t="shared" si="6"/>
        <v>0</v>
      </c>
      <c r="H33" s="255">
        <f t="shared" si="5"/>
        <v>0</v>
      </c>
      <c r="I33" s="80"/>
      <c r="J33" s="86"/>
    </row>
    <row r="34" spans="1:10" ht="21" x14ac:dyDescent="0.35">
      <c r="A34" s="93" t="s">
        <v>113</v>
      </c>
      <c r="B34" s="94">
        <f t="shared" si="4"/>
        <v>0</v>
      </c>
      <c r="C34" s="73">
        <f t="shared" si="4"/>
        <v>0</v>
      </c>
      <c r="D34" s="24"/>
      <c r="E34" s="48"/>
      <c r="F34" s="46"/>
      <c r="G34" s="79">
        <f t="shared" si="6"/>
        <v>0</v>
      </c>
      <c r="H34" s="255">
        <f t="shared" si="5"/>
        <v>0</v>
      </c>
      <c r="I34" s="80"/>
      <c r="J34" s="86"/>
    </row>
    <row r="35" spans="1:10" ht="21" x14ac:dyDescent="0.35">
      <c r="A35" s="93" t="s">
        <v>114</v>
      </c>
      <c r="B35" s="94">
        <f t="shared" si="4"/>
        <v>0</v>
      </c>
      <c r="C35" s="73">
        <f t="shared" si="4"/>
        <v>0</v>
      </c>
      <c r="D35" s="24"/>
      <c r="E35" s="48"/>
      <c r="F35" s="46"/>
      <c r="G35" s="79">
        <f t="shared" si="6"/>
        <v>0</v>
      </c>
      <c r="H35" s="255">
        <f t="shared" si="5"/>
        <v>0</v>
      </c>
      <c r="I35" s="80"/>
      <c r="J35" s="86"/>
    </row>
    <row r="36" spans="1:10" ht="21" x14ac:dyDescent="0.35">
      <c r="A36" s="93" t="s">
        <v>115</v>
      </c>
      <c r="B36" s="94">
        <f t="shared" si="4"/>
        <v>0</v>
      </c>
      <c r="C36" s="73">
        <f t="shared" si="4"/>
        <v>0</v>
      </c>
      <c r="D36" s="24"/>
      <c r="E36" s="48"/>
      <c r="F36" s="46"/>
      <c r="G36" s="79">
        <f t="shared" si="6"/>
        <v>0</v>
      </c>
      <c r="H36" s="255">
        <f t="shared" si="5"/>
        <v>0</v>
      </c>
      <c r="I36" s="80"/>
      <c r="J36" s="86"/>
    </row>
    <row r="37" spans="1:10" ht="21" x14ac:dyDescent="0.35">
      <c r="A37" s="93" t="s">
        <v>116</v>
      </c>
      <c r="B37" s="94">
        <f t="shared" si="4"/>
        <v>0</v>
      </c>
      <c r="C37" s="73"/>
      <c r="D37" s="27"/>
      <c r="E37" s="47"/>
      <c r="F37" s="46"/>
      <c r="G37" s="79">
        <f t="shared" si="6"/>
        <v>0</v>
      </c>
      <c r="H37" s="256">
        <f t="shared" si="5"/>
        <v>0</v>
      </c>
      <c r="I37" s="80"/>
      <c r="J37" s="86"/>
    </row>
    <row r="38" spans="1:10" ht="21" x14ac:dyDescent="0.35">
      <c r="A38" s="93" t="s">
        <v>117</v>
      </c>
      <c r="B38" s="94">
        <f t="shared" si="4"/>
        <v>0</v>
      </c>
      <c r="C38" s="73">
        <f t="shared" si="4"/>
        <v>0</v>
      </c>
      <c r="D38" s="27"/>
      <c r="E38" s="46"/>
      <c r="F38" s="46"/>
      <c r="G38" s="79">
        <f t="shared" si="6"/>
        <v>0</v>
      </c>
      <c r="H38" s="256">
        <f t="shared" si="5"/>
        <v>0</v>
      </c>
      <c r="I38" s="80"/>
      <c r="J38" s="86"/>
    </row>
    <row r="39" spans="1:10" ht="21.75" thickBot="1" x14ac:dyDescent="0.4">
      <c r="A39" s="97" t="s">
        <v>118</v>
      </c>
      <c r="B39" s="94">
        <f t="shared" si="4"/>
        <v>0</v>
      </c>
      <c r="C39" s="75">
        <f t="shared" si="4"/>
        <v>0</v>
      </c>
      <c r="D39" s="56"/>
      <c r="E39" s="95"/>
      <c r="F39" s="46"/>
      <c r="G39" s="79">
        <f t="shared" si="6"/>
        <v>0</v>
      </c>
      <c r="H39" s="257">
        <f t="shared" si="5"/>
        <v>0</v>
      </c>
      <c r="I39" s="80"/>
      <c r="J39" s="86"/>
    </row>
    <row r="40" spans="1:10" ht="16.5" thickBot="1" x14ac:dyDescent="0.3">
      <c r="A40" s="98"/>
      <c r="B40" s="231" t="s">
        <v>147</v>
      </c>
      <c r="C40" s="318">
        <f>SUM(G30:G39)</f>
        <v>0</v>
      </c>
      <c r="D40" s="318"/>
      <c r="E40" s="319"/>
      <c r="F40" s="99"/>
      <c r="G40" s="99"/>
      <c r="I40" s="80"/>
      <c r="J40" s="86"/>
    </row>
    <row r="41" spans="1:10" ht="21" x14ac:dyDescent="0.35">
      <c r="A41" s="310" t="s">
        <v>148</v>
      </c>
      <c r="B41" s="310"/>
      <c r="C41" s="310"/>
      <c r="D41" s="311">
        <f>SUM(H30:H39)</f>
        <v>0</v>
      </c>
      <c r="E41" s="311"/>
      <c r="F41" s="81"/>
      <c r="G41" s="86"/>
      <c r="I41" s="80"/>
      <c r="J41" s="86"/>
    </row>
    <row r="42" spans="1:10" x14ac:dyDescent="0.25">
      <c r="E42" s="80"/>
      <c r="I42" s="80"/>
    </row>
    <row r="43" spans="1:10" ht="23.25" x14ac:dyDescent="0.35">
      <c r="A43" s="312" t="s">
        <v>66</v>
      </c>
      <c r="B43" s="312"/>
      <c r="C43" s="312"/>
      <c r="D43" s="313">
        <f>D41+D14</f>
        <v>0</v>
      </c>
      <c r="E43" s="313"/>
      <c r="I43" s="80"/>
    </row>
    <row r="44" spans="1:10" x14ac:dyDescent="0.25">
      <c r="D44" s="86"/>
      <c r="E44" s="80"/>
      <c r="I44" s="80"/>
    </row>
    <row r="45" spans="1:10" x14ac:dyDescent="0.25">
      <c r="D45" s="86"/>
      <c r="E45" s="80"/>
      <c r="I45" s="80"/>
    </row>
    <row r="46" spans="1:10" x14ac:dyDescent="0.25">
      <c r="C46" s="86"/>
      <c r="E46" s="80"/>
      <c r="I46" s="80"/>
    </row>
    <row r="47" spans="1:10" x14ac:dyDescent="0.25">
      <c r="C47" s="86"/>
      <c r="E47" s="80"/>
      <c r="I47" s="80"/>
    </row>
    <row r="48" spans="1:10" x14ac:dyDescent="0.25">
      <c r="C48" s="86"/>
      <c r="E48" s="80"/>
      <c r="I48" s="80"/>
    </row>
    <row r="53" ht="33.6" customHeight="1" x14ac:dyDescent="0.25"/>
    <row r="54" ht="22.5" customHeight="1" x14ac:dyDescent="0.25"/>
  </sheetData>
  <sheetProtection formatCells="0" formatColumns="0" formatRows="0" sort="0" autoFilter="0"/>
  <mergeCells count="9">
    <mergeCell ref="A41:C41"/>
    <mergeCell ref="D41:E41"/>
    <mergeCell ref="A43:C43"/>
    <mergeCell ref="D43:E43"/>
    <mergeCell ref="A2:H2"/>
    <mergeCell ref="A16:H16"/>
    <mergeCell ref="A14:C14"/>
    <mergeCell ref="D14:E14"/>
    <mergeCell ref="C40:E40"/>
  </mergeCells>
  <phoneticPr fontId="17" type="noConversion"/>
  <pageMargins left="0.70866141732283472" right="0.70866141732283472" top="0.62992125984251968" bottom="0.78740157480314965" header="0.31496062992125984" footer="0.31496062992125984"/>
  <pageSetup paperSize="9" scale="56" firstPageNumber="0" orientation="landscape" horizontalDpi="300" verticalDpi="300" r:id="rId1"/>
  <headerFooter alignWithMargins="0">
    <oddHeader>&amp;C&amp;A</oddHeader>
    <oddFooter>&amp;L&amp;"Calibri,Standard"&amp;8Service Kalkulationstool 2021 Version 3&amp;C&amp;"Calibri,Standard"&amp;8c/o IG Freie Theaterarbeit 
Gumpendorfer Straße 63B, A - 1060 WIen&amp;R&amp;P</oddFooter>
  </headerFooter>
  <rowBreaks count="1" manualBreakCount="1">
    <brk id="1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11389-AA02-4B18-A124-DE0F73AFAEBF}">
  <sheetPr codeName="Tabelle4">
    <pageSetUpPr fitToPage="1"/>
  </sheetPr>
  <dimension ref="A1:G73"/>
  <sheetViews>
    <sheetView view="pageBreakPreview" zoomScaleNormal="85" zoomScaleSheetLayoutView="100" zoomScalePageLayoutView="70" workbookViewId="0">
      <selection activeCell="B35" sqref="B35"/>
    </sheetView>
  </sheetViews>
  <sheetFormatPr baseColWidth="10" defaultColWidth="10.85546875" defaultRowHeight="15" x14ac:dyDescent="0.25"/>
  <cols>
    <col min="1" max="1" width="3.85546875" style="80" customWidth="1"/>
    <col min="2" max="2" width="28.42578125" style="100" customWidth="1"/>
    <col min="3" max="3" width="23" style="100" customWidth="1"/>
    <col min="4" max="4" width="25.7109375" style="100" customWidth="1"/>
    <col min="5" max="5" width="28.7109375" style="100" customWidth="1"/>
    <col min="6" max="6" width="25.42578125" style="100" customWidth="1"/>
    <col min="7" max="7" width="20.42578125" style="100" customWidth="1"/>
    <col min="8" max="16384" width="10.85546875" style="100"/>
  </cols>
  <sheetData>
    <row r="1" spans="1:7" ht="15.75" thickBot="1" x14ac:dyDescent="0.3"/>
    <row r="2" spans="1:7" ht="45.75" thickBot="1" x14ac:dyDescent="0.3">
      <c r="A2" s="82" t="s">
        <v>108</v>
      </c>
      <c r="B2" s="232" t="s">
        <v>149</v>
      </c>
      <c r="C2" s="233" t="s">
        <v>45</v>
      </c>
      <c r="D2" s="233" t="s">
        <v>46</v>
      </c>
      <c r="E2" s="233" t="s">
        <v>150</v>
      </c>
      <c r="F2" s="234" t="s">
        <v>151</v>
      </c>
      <c r="G2" s="235" t="s">
        <v>69</v>
      </c>
    </row>
    <row r="3" spans="1:7" x14ac:dyDescent="0.25">
      <c r="A3" s="84" t="s">
        <v>109</v>
      </c>
      <c r="B3" s="29"/>
      <c r="C3" s="19"/>
      <c r="D3" s="19"/>
      <c r="E3" s="45"/>
      <c r="F3" s="67">
        <f>ROUND((E3/8)*D3,)</f>
        <v>0</v>
      </c>
      <c r="G3" s="78">
        <f>F3*C3</f>
        <v>0</v>
      </c>
    </row>
    <row r="4" spans="1:7" x14ac:dyDescent="0.25">
      <c r="A4" s="84" t="s">
        <v>110</v>
      </c>
      <c r="B4" s="29"/>
      <c r="C4" s="19"/>
      <c r="D4" s="19"/>
      <c r="E4" s="45"/>
      <c r="F4" s="67">
        <f t="shared" ref="F4:F12" si="0">ROUND((E4/8)*D4,)</f>
        <v>0</v>
      </c>
      <c r="G4" s="78">
        <f t="shared" ref="G4:G12" si="1">F4*C4</f>
        <v>0</v>
      </c>
    </row>
    <row r="5" spans="1:7" x14ac:dyDescent="0.25">
      <c r="A5" s="84" t="s">
        <v>111</v>
      </c>
      <c r="B5" s="29"/>
      <c r="C5" s="19"/>
      <c r="D5" s="19"/>
      <c r="E5" s="45"/>
      <c r="F5" s="67">
        <f t="shared" si="0"/>
        <v>0</v>
      </c>
      <c r="G5" s="78">
        <f t="shared" si="1"/>
        <v>0</v>
      </c>
    </row>
    <row r="6" spans="1:7" x14ac:dyDescent="0.25">
      <c r="A6" s="84" t="s">
        <v>112</v>
      </c>
      <c r="B6" s="29"/>
      <c r="C6" s="19"/>
      <c r="D6" s="19"/>
      <c r="E6" s="45"/>
      <c r="F6" s="67">
        <f t="shared" si="0"/>
        <v>0</v>
      </c>
      <c r="G6" s="78">
        <f t="shared" si="1"/>
        <v>0</v>
      </c>
    </row>
    <row r="7" spans="1:7" x14ac:dyDescent="0.25">
      <c r="A7" s="84" t="s">
        <v>113</v>
      </c>
      <c r="B7" s="29"/>
      <c r="C7" s="19"/>
      <c r="D7" s="19"/>
      <c r="E7" s="45"/>
      <c r="F7" s="67">
        <f t="shared" si="0"/>
        <v>0</v>
      </c>
      <c r="G7" s="78">
        <f t="shared" si="1"/>
        <v>0</v>
      </c>
    </row>
    <row r="8" spans="1:7" x14ac:dyDescent="0.25">
      <c r="A8" s="84" t="s">
        <v>114</v>
      </c>
      <c r="B8" s="29"/>
      <c r="C8" s="19"/>
      <c r="D8" s="19"/>
      <c r="E8" s="45"/>
      <c r="F8" s="67">
        <f t="shared" si="0"/>
        <v>0</v>
      </c>
      <c r="G8" s="78">
        <f t="shared" si="1"/>
        <v>0</v>
      </c>
    </row>
    <row r="9" spans="1:7" x14ac:dyDescent="0.25">
      <c r="A9" s="84" t="s">
        <v>115</v>
      </c>
      <c r="B9" s="29"/>
      <c r="C9" s="19"/>
      <c r="D9" s="19"/>
      <c r="E9" s="45"/>
      <c r="F9" s="67">
        <f t="shared" si="0"/>
        <v>0</v>
      </c>
      <c r="G9" s="78">
        <f t="shared" si="1"/>
        <v>0</v>
      </c>
    </row>
    <row r="10" spans="1:7" x14ac:dyDescent="0.25">
      <c r="A10" s="84" t="s">
        <v>116</v>
      </c>
      <c r="B10" s="29"/>
      <c r="C10" s="19"/>
      <c r="D10" s="19"/>
      <c r="E10" s="45"/>
      <c r="F10" s="67">
        <f t="shared" si="0"/>
        <v>0</v>
      </c>
      <c r="G10" s="78">
        <f t="shared" si="1"/>
        <v>0</v>
      </c>
    </row>
    <row r="11" spans="1:7" x14ac:dyDescent="0.25">
      <c r="A11" s="84" t="s">
        <v>117</v>
      </c>
      <c r="B11" s="29"/>
      <c r="C11" s="19"/>
      <c r="D11" s="19"/>
      <c r="E11" s="45"/>
      <c r="F11" s="67">
        <f t="shared" si="0"/>
        <v>0</v>
      </c>
      <c r="G11" s="78">
        <f t="shared" si="1"/>
        <v>0</v>
      </c>
    </row>
    <row r="12" spans="1:7" ht="15.75" thickBot="1" x14ac:dyDescent="0.3">
      <c r="A12" s="84" t="s">
        <v>118</v>
      </c>
      <c r="B12" s="29"/>
      <c r="C12" s="19"/>
      <c r="D12" s="19"/>
      <c r="E12" s="49"/>
      <c r="F12" s="67">
        <f t="shared" si="0"/>
        <v>0</v>
      </c>
      <c r="G12" s="78">
        <f t="shared" si="1"/>
        <v>0</v>
      </c>
    </row>
    <row r="13" spans="1:7" ht="33" customHeight="1" thickBot="1" x14ac:dyDescent="0.3">
      <c r="A13" s="320" t="s">
        <v>70</v>
      </c>
      <c r="B13" s="321"/>
      <c r="C13" s="236">
        <f>SUM(G3:G12)</f>
        <v>0</v>
      </c>
      <c r="D13" s="172"/>
      <c r="E13" s="20"/>
      <c r="F13" s="21"/>
      <c r="G13" s="173"/>
    </row>
    <row r="14" spans="1:7" ht="12.75" x14ac:dyDescent="0.2">
      <c r="A14" s="100"/>
    </row>
    <row r="15" spans="1:7" ht="12.75" x14ac:dyDescent="0.2">
      <c r="A15" s="100"/>
    </row>
    <row r="16" spans="1:7" ht="12.75" x14ac:dyDescent="0.2">
      <c r="A16" s="100"/>
    </row>
    <row r="17" spans="1:1" ht="12.75" x14ac:dyDescent="0.2">
      <c r="A17" s="100"/>
    </row>
    <row r="18" spans="1:1" ht="12.75" x14ac:dyDescent="0.2">
      <c r="A18" s="100"/>
    </row>
    <row r="19" spans="1:1" ht="12.75" x14ac:dyDescent="0.2">
      <c r="A19" s="100"/>
    </row>
    <row r="20" spans="1:1" ht="12.75" x14ac:dyDescent="0.2">
      <c r="A20" s="100"/>
    </row>
    <row r="21" spans="1:1" ht="12.75" x14ac:dyDescent="0.2">
      <c r="A21" s="100"/>
    </row>
    <row r="22" spans="1:1" ht="12.75" x14ac:dyDescent="0.2">
      <c r="A22" s="100"/>
    </row>
    <row r="23" spans="1:1" ht="12.75" x14ac:dyDescent="0.2">
      <c r="A23" s="100"/>
    </row>
    <row r="24" spans="1:1" ht="12.75" x14ac:dyDescent="0.2">
      <c r="A24" s="100"/>
    </row>
    <row r="25" spans="1:1" ht="12.75" x14ac:dyDescent="0.2">
      <c r="A25" s="100"/>
    </row>
    <row r="26" spans="1:1" ht="12.75" x14ac:dyDescent="0.2">
      <c r="A26" s="100"/>
    </row>
    <row r="27" spans="1:1" ht="12.75" x14ac:dyDescent="0.2">
      <c r="A27" s="100"/>
    </row>
    <row r="28" spans="1:1" ht="12.75" x14ac:dyDescent="0.2">
      <c r="A28" s="100"/>
    </row>
    <row r="29" spans="1:1" ht="12.75" x14ac:dyDescent="0.2">
      <c r="A29" s="100"/>
    </row>
    <row r="30" spans="1:1" ht="12.75" x14ac:dyDescent="0.2">
      <c r="A30" s="100"/>
    </row>
    <row r="31" spans="1:1" ht="12.75" x14ac:dyDescent="0.2">
      <c r="A31" s="100"/>
    </row>
    <row r="32" spans="1:1" ht="12.75" x14ac:dyDescent="0.2">
      <c r="A32" s="100"/>
    </row>
    <row r="33" spans="1:1" ht="12.75" x14ac:dyDescent="0.2">
      <c r="A33" s="100"/>
    </row>
    <row r="34" spans="1:1" ht="12.75" x14ac:dyDescent="0.2">
      <c r="A34" s="100"/>
    </row>
    <row r="35" spans="1:1" ht="12.75" x14ac:dyDescent="0.2">
      <c r="A35" s="100"/>
    </row>
    <row r="36" spans="1:1" ht="12.75" x14ac:dyDescent="0.2">
      <c r="A36" s="100"/>
    </row>
    <row r="37" spans="1:1" ht="12.75" x14ac:dyDescent="0.2">
      <c r="A37" s="100"/>
    </row>
    <row r="38" spans="1:1" ht="12.75" x14ac:dyDescent="0.2">
      <c r="A38" s="100"/>
    </row>
    <row r="39" spans="1:1" ht="12.75" x14ac:dyDescent="0.2">
      <c r="A39" s="100"/>
    </row>
    <row r="40" spans="1:1" ht="12.75" x14ac:dyDescent="0.2">
      <c r="A40" s="100"/>
    </row>
    <row r="41" spans="1:1" ht="12.75" x14ac:dyDescent="0.2">
      <c r="A41" s="100"/>
    </row>
    <row r="42" spans="1:1" ht="12.75" x14ac:dyDescent="0.2">
      <c r="A42" s="100"/>
    </row>
    <row r="43" spans="1:1" ht="12.75" x14ac:dyDescent="0.2">
      <c r="A43" s="100"/>
    </row>
    <row r="44" spans="1:1" ht="12.75" x14ac:dyDescent="0.2">
      <c r="A44" s="100"/>
    </row>
    <row r="45" spans="1:1" ht="12.75" x14ac:dyDescent="0.2">
      <c r="A45" s="100"/>
    </row>
    <row r="46" spans="1:1" ht="12.75" x14ac:dyDescent="0.2">
      <c r="A46" s="100"/>
    </row>
    <row r="47" spans="1:1" ht="12.75" x14ac:dyDescent="0.2">
      <c r="A47" s="100"/>
    </row>
    <row r="48" spans="1:1" ht="12.75" x14ac:dyDescent="0.2">
      <c r="A48" s="100"/>
    </row>
    <row r="49" spans="1:1" ht="12.75" x14ac:dyDescent="0.2">
      <c r="A49" s="100"/>
    </row>
    <row r="50" spans="1:1" ht="12.75" x14ac:dyDescent="0.2">
      <c r="A50" s="100"/>
    </row>
    <row r="51" spans="1:1" ht="12.75" x14ac:dyDescent="0.2">
      <c r="A51" s="100"/>
    </row>
    <row r="52" spans="1:1" ht="12.75" x14ac:dyDescent="0.2">
      <c r="A52" s="100"/>
    </row>
    <row r="53" spans="1:1" ht="12.75" x14ac:dyDescent="0.2">
      <c r="A53" s="100"/>
    </row>
    <row r="54" spans="1:1" ht="12.75" x14ac:dyDescent="0.2">
      <c r="A54" s="100"/>
    </row>
    <row r="55" spans="1:1" ht="12.75" x14ac:dyDescent="0.2">
      <c r="A55" s="100"/>
    </row>
    <row r="56" spans="1:1" ht="12.75" x14ac:dyDescent="0.2">
      <c r="A56" s="100"/>
    </row>
    <row r="57" spans="1:1" ht="12.75" x14ac:dyDescent="0.2">
      <c r="A57" s="100"/>
    </row>
    <row r="58" spans="1:1" ht="12.75" x14ac:dyDescent="0.2">
      <c r="A58" s="100"/>
    </row>
    <row r="59" spans="1:1" ht="12.75" x14ac:dyDescent="0.2">
      <c r="A59" s="100"/>
    </row>
    <row r="60" spans="1:1" ht="12.75" x14ac:dyDescent="0.2">
      <c r="A60" s="100"/>
    </row>
    <row r="61" spans="1:1" ht="12.75" x14ac:dyDescent="0.2">
      <c r="A61" s="100"/>
    </row>
    <row r="62" spans="1:1" ht="12.75" x14ac:dyDescent="0.2">
      <c r="A62" s="100"/>
    </row>
    <row r="63" spans="1:1" ht="12.75" x14ac:dyDescent="0.2">
      <c r="A63" s="100"/>
    </row>
    <row r="64" spans="1:1" ht="12.75" x14ac:dyDescent="0.2">
      <c r="A64" s="100"/>
    </row>
    <row r="65" spans="1:1" ht="12.75" x14ac:dyDescent="0.2">
      <c r="A65" s="100"/>
    </row>
    <row r="66" spans="1:1" ht="12.75" x14ac:dyDescent="0.2">
      <c r="A66" s="100"/>
    </row>
    <row r="67" spans="1:1" ht="12.75" x14ac:dyDescent="0.2">
      <c r="A67" s="100"/>
    </row>
    <row r="68" spans="1:1" ht="12.75" x14ac:dyDescent="0.2">
      <c r="A68" s="100"/>
    </row>
    <row r="69" spans="1:1" ht="12.75" x14ac:dyDescent="0.2">
      <c r="A69" s="100"/>
    </row>
    <row r="70" spans="1:1" ht="12.75" x14ac:dyDescent="0.2">
      <c r="A70" s="100"/>
    </row>
    <row r="71" spans="1:1" ht="12.75" x14ac:dyDescent="0.2">
      <c r="A71" s="100"/>
    </row>
    <row r="72" spans="1:1" ht="12.75" x14ac:dyDescent="0.2">
      <c r="A72" s="100"/>
    </row>
    <row r="73" spans="1:1" ht="12.75" x14ac:dyDescent="0.2">
      <c r="A73" s="100"/>
    </row>
  </sheetData>
  <sheetProtection formatCells="0" formatColumns="0" formatRows="0" sort="0" autoFilter="0"/>
  <mergeCells count="1">
    <mergeCell ref="A13:B13"/>
  </mergeCells>
  <phoneticPr fontId="17" type="noConversion"/>
  <pageMargins left="0.7" right="0.7" top="0.78740157499999996" bottom="0.78740157499999996" header="0.3" footer="0.3"/>
  <pageSetup paperSize="9" scale="88" orientation="landscape" r:id="rId1"/>
  <headerFooter>
    <oddHeader>&amp;C&amp;A</oddHeader>
    <oddFooter>&amp;LService Kalkulationstool 2021 Version 3&amp;Cc/o IG Freie Theaterarbeit 
Gumpendorfer Straße 63B, A - 1060 WIen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I52"/>
  <sheetViews>
    <sheetView view="pageBreakPreview" zoomScale="55" zoomScaleNormal="70" zoomScaleSheetLayoutView="55" zoomScalePageLayoutView="85" workbookViewId="0">
      <selection activeCell="B41" sqref="B41"/>
    </sheetView>
  </sheetViews>
  <sheetFormatPr baseColWidth="10" defaultColWidth="11.42578125" defaultRowHeight="15" x14ac:dyDescent="0.25"/>
  <cols>
    <col min="1" max="1" width="3.85546875" style="179" customWidth="1"/>
    <col min="2" max="2" width="48.140625" style="179" customWidth="1"/>
    <col min="3" max="3" width="14" style="179" customWidth="1"/>
    <col min="4" max="4" width="17.85546875" style="179" customWidth="1"/>
    <col min="5" max="5" width="29" style="179" customWidth="1"/>
    <col min="6" max="6" width="25.7109375" style="179" customWidth="1"/>
    <col min="7" max="7" width="42.7109375" style="179" customWidth="1"/>
    <col min="8" max="8" width="9.42578125" style="179" customWidth="1"/>
    <col min="9" max="9" width="8.140625" style="179" customWidth="1"/>
    <col min="10" max="16384" width="11.42578125" style="179"/>
  </cols>
  <sheetData>
    <row r="1" spans="1:9" ht="16.5" thickBot="1" x14ac:dyDescent="0.3">
      <c r="A1" s="177"/>
      <c r="B1" s="177"/>
      <c r="C1" s="177"/>
      <c r="D1" s="177"/>
      <c r="E1" s="177"/>
      <c r="F1" s="177"/>
      <c r="G1" s="177"/>
      <c r="H1" s="178"/>
      <c r="I1" s="178"/>
    </row>
    <row r="2" spans="1:9" ht="15.75" x14ac:dyDescent="0.25">
      <c r="A2" s="324" t="s">
        <v>57</v>
      </c>
      <c r="B2" s="324"/>
      <c r="C2" s="324"/>
      <c r="D2" s="324"/>
      <c r="E2" s="324"/>
      <c r="F2" s="324"/>
      <c r="G2" s="325"/>
    </row>
    <row r="3" spans="1:9" ht="47.25" customHeight="1" thickBot="1" x14ac:dyDescent="0.3">
      <c r="A3" s="322" t="s">
        <v>77</v>
      </c>
      <c r="B3" s="322"/>
      <c r="C3" s="322"/>
      <c r="D3" s="322"/>
      <c r="E3" s="322"/>
      <c r="F3" s="322"/>
      <c r="G3" s="323"/>
    </row>
    <row r="4" spans="1:9" ht="57" thickBot="1" x14ac:dyDescent="0.35">
      <c r="A4" s="82" t="s">
        <v>108</v>
      </c>
      <c r="B4" s="180" t="s">
        <v>78</v>
      </c>
      <c r="C4" s="181" t="s">
        <v>163</v>
      </c>
      <c r="D4" s="182" t="s">
        <v>62</v>
      </c>
      <c r="E4" s="69" t="s">
        <v>135</v>
      </c>
      <c r="F4" s="331" t="s">
        <v>50</v>
      </c>
      <c r="G4" s="331"/>
    </row>
    <row r="5" spans="1:9" x14ac:dyDescent="0.25">
      <c r="A5" s="84" t="s">
        <v>109</v>
      </c>
      <c r="B5" s="26"/>
      <c r="C5" s="50"/>
      <c r="D5" s="41"/>
      <c r="E5" s="174">
        <f>ROUND((C5*D5),)</f>
        <v>0</v>
      </c>
      <c r="F5" s="330"/>
      <c r="G5" s="330"/>
    </row>
    <row r="6" spans="1:9" x14ac:dyDescent="0.25">
      <c r="A6" s="84" t="s">
        <v>110</v>
      </c>
      <c r="B6" s="26"/>
      <c r="C6" s="51"/>
      <c r="D6" s="39"/>
      <c r="E6" s="66">
        <f t="shared" ref="E6:E24" si="0">ROUND((C6*D6),)</f>
        <v>0</v>
      </c>
      <c r="F6" s="330"/>
      <c r="G6" s="330"/>
    </row>
    <row r="7" spans="1:9" x14ac:dyDescent="0.25">
      <c r="A7" s="84" t="s">
        <v>111</v>
      </c>
      <c r="B7" s="26"/>
      <c r="C7" s="51"/>
      <c r="D7" s="39"/>
      <c r="E7" s="66">
        <f t="shared" si="0"/>
        <v>0</v>
      </c>
      <c r="F7" s="330"/>
      <c r="G7" s="330"/>
    </row>
    <row r="8" spans="1:9" x14ac:dyDescent="0.25">
      <c r="A8" s="84" t="s">
        <v>112</v>
      </c>
      <c r="B8" s="26"/>
      <c r="C8" s="51"/>
      <c r="D8" s="39"/>
      <c r="E8" s="66">
        <f t="shared" si="0"/>
        <v>0</v>
      </c>
      <c r="F8" s="330"/>
      <c r="G8" s="330"/>
    </row>
    <row r="9" spans="1:9" x14ac:dyDescent="0.25">
      <c r="A9" s="84" t="s">
        <v>113</v>
      </c>
      <c r="B9" s="26"/>
      <c r="C9" s="51"/>
      <c r="D9" s="39"/>
      <c r="E9" s="66">
        <f t="shared" si="0"/>
        <v>0</v>
      </c>
      <c r="F9" s="330"/>
      <c r="G9" s="330"/>
    </row>
    <row r="10" spans="1:9" x14ac:dyDescent="0.25">
      <c r="A10" s="84" t="s">
        <v>114</v>
      </c>
      <c r="B10" s="26"/>
      <c r="C10" s="51"/>
      <c r="D10" s="39"/>
      <c r="E10" s="66">
        <f t="shared" si="0"/>
        <v>0</v>
      </c>
      <c r="F10" s="330"/>
      <c r="G10" s="330"/>
    </row>
    <row r="11" spans="1:9" x14ac:dyDescent="0.25">
      <c r="A11" s="84" t="s">
        <v>115</v>
      </c>
      <c r="B11" s="26"/>
      <c r="C11" s="51"/>
      <c r="D11" s="39"/>
      <c r="E11" s="175">
        <f t="shared" si="0"/>
        <v>0</v>
      </c>
      <c r="F11" s="330"/>
      <c r="G11" s="330"/>
    </row>
    <row r="12" spans="1:9" x14ac:dyDescent="0.25">
      <c r="A12" s="84" t="s">
        <v>116</v>
      </c>
      <c r="B12" s="26"/>
      <c r="C12" s="50"/>
      <c r="D12" s="40"/>
      <c r="E12" s="66">
        <f t="shared" si="0"/>
        <v>0</v>
      </c>
      <c r="F12" s="330"/>
      <c r="G12" s="330"/>
    </row>
    <row r="13" spans="1:9" x14ac:dyDescent="0.25">
      <c r="A13" s="84" t="s">
        <v>117</v>
      </c>
      <c r="B13" s="26"/>
      <c r="C13" s="50"/>
      <c r="D13" s="40"/>
      <c r="E13" s="66">
        <f t="shared" si="0"/>
        <v>0</v>
      </c>
      <c r="F13" s="330"/>
      <c r="G13" s="330"/>
    </row>
    <row r="14" spans="1:9" x14ac:dyDescent="0.25">
      <c r="A14" s="84" t="s">
        <v>118</v>
      </c>
      <c r="B14" s="26"/>
      <c r="C14" s="50"/>
      <c r="D14" s="40"/>
      <c r="E14" s="66">
        <f t="shared" si="0"/>
        <v>0</v>
      </c>
      <c r="F14" s="330"/>
      <c r="G14" s="330"/>
    </row>
    <row r="15" spans="1:9" x14ac:dyDescent="0.25">
      <c r="A15" s="84" t="s">
        <v>120</v>
      </c>
      <c r="B15" s="26"/>
      <c r="C15" s="50"/>
      <c r="D15" s="40"/>
      <c r="E15" s="66">
        <f t="shared" si="0"/>
        <v>0</v>
      </c>
      <c r="F15" s="330"/>
      <c r="G15" s="330"/>
    </row>
    <row r="16" spans="1:9" x14ac:dyDescent="0.25">
      <c r="A16" s="84" t="s">
        <v>121</v>
      </c>
      <c r="B16" s="26"/>
      <c r="C16" s="50"/>
      <c r="D16" s="40"/>
      <c r="E16" s="175">
        <f t="shared" si="0"/>
        <v>0</v>
      </c>
      <c r="F16" s="330"/>
      <c r="G16" s="330"/>
    </row>
    <row r="17" spans="1:7" x14ac:dyDescent="0.25">
      <c r="A17" s="84" t="s">
        <v>122</v>
      </c>
      <c r="B17" s="26"/>
      <c r="C17" s="50"/>
      <c r="D17" s="40"/>
      <c r="E17" s="66">
        <f t="shared" si="0"/>
        <v>0</v>
      </c>
      <c r="F17" s="330"/>
      <c r="G17" s="330"/>
    </row>
    <row r="18" spans="1:7" x14ac:dyDescent="0.25">
      <c r="A18" s="84" t="s">
        <v>123</v>
      </c>
      <c r="B18" s="26"/>
      <c r="C18" s="50"/>
      <c r="D18" s="40"/>
      <c r="E18" s="66">
        <f t="shared" si="0"/>
        <v>0</v>
      </c>
      <c r="F18" s="330"/>
      <c r="G18" s="330"/>
    </row>
    <row r="19" spans="1:7" x14ac:dyDescent="0.25">
      <c r="A19" s="84" t="s">
        <v>124</v>
      </c>
      <c r="B19" s="26"/>
      <c r="C19" s="50"/>
      <c r="D19" s="40"/>
      <c r="E19" s="66">
        <f t="shared" si="0"/>
        <v>0</v>
      </c>
      <c r="F19" s="330"/>
      <c r="G19" s="330"/>
    </row>
    <row r="20" spans="1:7" x14ac:dyDescent="0.25">
      <c r="A20" s="84" t="s">
        <v>125</v>
      </c>
      <c r="B20" s="26"/>
      <c r="C20" s="50"/>
      <c r="D20" s="40"/>
      <c r="E20" s="175">
        <f t="shared" si="0"/>
        <v>0</v>
      </c>
      <c r="F20" s="330"/>
      <c r="G20" s="330"/>
    </row>
    <row r="21" spans="1:7" x14ac:dyDescent="0.25">
      <c r="A21" s="84" t="s">
        <v>126</v>
      </c>
      <c r="B21" s="26"/>
      <c r="C21" s="50"/>
      <c r="D21" s="40"/>
      <c r="E21" s="66">
        <f t="shared" si="0"/>
        <v>0</v>
      </c>
      <c r="F21" s="330"/>
      <c r="G21" s="330"/>
    </row>
    <row r="22" spans="1:7" x14ac:dyDescent="0.25">
      <c r="A22" s="84" t="s">
        <v>127</v>
      </c>
      <c r="B22" s="26"/>
      <c r="C22" s="50"/>
      <c r="D22" s="40"/>
      <c r="E22" s="66">
        <f t="shared" si="0"/>
        <v>0</v>
      </c>
      <c r="F22" s="330"/>
      <c r="G22" s="330"/>
    </row>
    <row r="23" spans="1:7" x14ac:dyDescent="0.25">
      <c r="A23" s="84" t="s">
        <v>128</v>
      </c>
      <c r="B23" s="26"/>
      <c r="C23" s="50"/>
      <c r="D23" s="40"/>
      <c r="E23" s="66">
        <f t="shared" si="0"/>
        <v>0</v>
      </c>
      <c r="F23" s="330"/>
      <c r="G23" s="330"/>
    </row>
    <row r="24" spans="1:7" ht="15.75" thickBot="1" x14ac:dyDescent="0.3">
      <c r="A24" s="88" t="s">
        <v>129</v>
      </c>
      <c r="B24" s="60"/>
      <c r="C24" s="61"/>
      <c r="D24" s="62"/>
      <c r="E24" s="66">
        <f t="shared" si="0"/>
        <v>0</v>
      </c>
      <c r="F24" s="330"/>
      <c r="G24" s="330"/>
    </row>
    <row r="25" spans="1:7" ht="16.5" thickBot="1" x14ac:dyDescent="0.3">
      <c r="A25" s="336" t="s">
        <v>63</v>
      </c>
      <c r="B25" s="336"/>
      <c r="C25" s="336"/>
      <c r="D25" s="337"/>
      <c r="E25" s="63">
        <f>SUM(E5:E24)</f>
        <v>0</v>
      </c>
      <c r="F25" s="332"/>
      <c r="G25" s="332"/>
    </row>
    <row r="26" spans="1:7" ht="25.5" customHeight="1" x14ac:dyDescent="0.25">
      <c r="A26" s="335"/>
      <c r="B26" s="335"/>
      <c r="C26" s="335"/>
      <c r="D26" s="335"/>
      <c r="E26" s="335"/>
      <c r="F26" s="335"/>
      <c r="G26" s="335"/>
    </row>
    <row r="27" spans="1:7" ht="47.25" customHeight="1" thickBot="1" x14ac:dyDescent="0.3">
      <c r="A27" s="333" t="s">
        <v>79</v>
      </c>
      <c r="B27" s="333"/>
      <c r="C27" s="333"/>
      <c r="D27" s="333"/>
      <c r="E27" s="333"/>
      <c r="F27" s="333"/>
      <c r="G27" s="334"/>
    </row>
    <row r="28" spans="1:7" ht="57" thickBot="1" x14ac:dyDescent="0.35">
      <c r="A28" s="82" t="s">
        <v>108</v>
      </c>
      <c r="B28" s="183" t="s">
        <v>78</v>
      </c>
      <c r="C28" s="184" t="s">
        <v>163</v>
      </c>
      <c r="D28" s="185" t="s">
        <v>62</v>
      </c>
      <c r="E28" s="70" t="s">
        <v>135</v>
      </c>
      <c r="F28" s="338" t="s">
        <v>50</v>
      </c>
      <c r="G28" s="338"/>
    </row>
    <row r="29" spans="1:7" x14ac:dyDescent="0.25">
      <c r="A29" s="84" t="s">
        <v>109</v>
      </c>
      <c r="B29" s="28"/>
      <c r="C29" s="44"/>
      <c r="D29" s="38"/>
      <c r="E29" s="176">
        <f>ROUND((C29*D29),)</f>
        <v>0</v>
      </c>
      <c r="F29" s="330"/>
      <c r="G29" s="330"/>
    </row>
    <row r="30" spans="1:7" x14ac:dyDescent="0.25">
      <c r="A30" s="84" t="s">
        <v>110</v>
      </c>
      <c r="B30" s="186"/>
      <c r="C30" s="43"/>
      <c r="D30" s="39"/>
      <c r="E30" s="66">
        <f t="shared" ref="E30:E48" si="1">ROUND((C30*D30),)</f>
        <v>0</v>
      </c>
      <c r="F30" s="330"/>
      <c r="G30" s="330"/>
    </row>
    <row r="31" spans="1:7" x14ac:dyDescent="0.25">
      <c r="A31" s="84" t="s">
        <v>111</v>
      </c>
      <c r="B31" s="186"/>
      <c r="C31" s="43"/>
      <c r="D31" s="39"/>
      <c r="E31" s="66">
        <f t="shared" si="1"/>
        <v>0</v>
      </c>
      <c r="F31" s="330"/>
      <c r="G31" s="330"/>
    </row>
    <row r="32" spans="1:7" x14ac:dyDescent="0.25">
      <c r="A32" s="84" t="s">
        <v>112</v>
      </c>
      <c r="B32" s="186"/>
      <c r="C32" s="43"/>
      <c r="D32" s="39"/>
      <c r="E32" s="66">
        <f t="shared" si="1"/>
        <v>0</v>
      </c>
      <c r="F32" s="330"/>
      <c r="G32" s="330"/>
    </row>
    <row r="33" spans="1:7" x14ac:dyDescent="0.25">
      <c r="A33" s="84" t="s">
        <v>113</v>
      </c>
      <c r="B33" s="186"/>
      <c r="C33" s="43"/>
      <c r="D33" s="39"/>
      <c r="E33" s="66">
        <f t="shared" si="1"/>
        <v>0</v>
      </c>
      <c r="F33" s="330"/>
      <c r="G33" s="330"/>
    </row>
    <row r="34" spans="1:7" x14ac:dyDescent="0.25">
      <c r="A34" s="84" t="s">
        <v>114</v>
      </c>
      <c r="B34" s="186"/>
      <c r="C34" s="42"/>
      <c r="D34" s="40"/>
      <c r="E34" s="66">
        <f t="shared" si="1"/>
        <v>0</v>
      </c>
      <c r="F34" s="330"/>
      <c r="G34" s="330"/>
    </row>
    <row r="35" spans="1:7" x14ac:dyDescent="0.25">
      <c r="A35" s="84" t="s">
        <v>115</v>
      </c>
      <c r="B35" s="186"/>
      <c r="C35" s="42"/>
      <c r="D35" s="40"/>
      <c r="E35" s="175">
        <f t="shared" si="1"/>
        <v>0</v>
      </c>
      <c r="F35" s="330"/>
      <c r="G35" s="330"/>
    </row>
    <row r="36" spans="1:7" x14ac:dyDescent="0.25">
      <c r="A36" s="84" t="s">
        <v>116</v>
      </c>
      <c r="B36" s="186"/>
      <c r="C36" s="42"/>
      <c r="D36" s="40"/>
      <c r="E36" s="66">
        <f t="shared" si="1"/>
        <v>0</v>
      </c>
      <c r="F36" s="330"/>
      <c r="G36" s="330"/>
    </row>
    <row r="37" spans="1:7" x14ac:dyDescent="0.25">
      <c r="A37" s="84" t="s">
        <v>117</v>
      </c>
      <c r="B37" s="186"/>
      <c r="C37" s="42"/>
      <c r="D37" s="40"/>
      <c r="E37" s="66">
        <f t="shared" si="1"/>
        <v>0</v>
      </c>
      <c r="F37" s="330"/>
      <c r="G37" s="330"/>
    </row>
    <row r="38" spans="1:7" x14ac:dyDescent="0.25">
      <c r="A38" s="84" t="s">
        <v>118</v>
      </c>
      <c r="B38" s="186"/>
      <c r="C38" s="42"/>
      <c r="D38" s="40"/>
      <c r="E38" s="66">
        <f t="shared" si="1"/>
        <v>0</v>
      </c>
      <c r="F38" s="330"/>
      <c r="G38" s="330"/>
    </row>
    <row r="39" spans="1:7" x14ac:dyDescent="0.25">
      <c r="A39" s="84" t="s">
        <v>120</v>
      </c>
      <c r="B39" s="186"/>
      <c r="C39" s="42"/>
      <c r="D39" s="40"/>
      <c r="E39" s="66">
        <f t="shared" si="1"/>
        <v>0</v>
      </c>
      <c r="F39" s="330"/>
      <c r="G39" s="330"/>
    </row>
    <row r="40" spans="1:7" x14ac:dyDescent="0.25">
      <c r="A40" s="84" t="s">
        <v>121</v>
      </c>
      <c r="B40" s="186"/>
      <c r="C40" s="42"/>
      <c r="D40" s="40"/>
      <c r="E40" s="66">
        <f t="shared" si="1"/>
        <v>0</v>
      </c>
      <c r="F40" s="330"/>
      <c r="G40" s="330"/>
    </row>
    <row r="41" spans="1:7" x14ac:dyDescent="0.25">
      <c r="A41" s="84" t="s">
        <v>122</v>
      </c>
      <c r="B41" s="186"/>
      <c r="C41" s="42"/>
      <c r="D41" s="40"/>
      <c r="E41" s="66">
        <f t="shared" si="1"/>
        <v>0</v>
      </c>
      <c r="F41" s="330"/>
      <c r="G41" s="330"/>
    </row>
    <row r="42" spans="1:7" x14ac:dyDescent="0.25">
      <c r="A42" s="84" t="s">
        <v>123</v>
      </c>
      <c r="B42" s="186"/>
      <c r="C42" s="42"/>
      <c r="D42" s="40"/>
      <c r="E42" s="66">
        <f t="shared" si="1"/>
        <v>0</v>
      </c>
      <c r="F42" s="330"/>
      <c r="G42" s="330"/>
    </row>
    <row r="43" spans="1:7" x14ac:dyDescent="0.25">
      <c r="A43" s="84" t="s">
        <v>124</v>
      </c>
      <c r="B43" s="186"/>
      <c r="C43" s="42"/>
      <c r="D43" s="40"/>
      <c r="E43" s="66">
        <f t="shared" si="1"/>
        <v>0</v>
      </c>
      <c r="F43" s="330"/>
      <c r="G43" s="330"/>
    </row>
    <row r="44" spans="1:7" x14ac:dyDescent="0.25">
      <c r="A44" s="84" t="s">
        <v>125</v>
      </c>
      <c r="B44" s="186"/>
      <c r="C44" s="42"/>
      <c r="D44" s="40"/>
      <c r="E44" s="66">
        <f t="shared" si="1"/>
        <v>0</v>
      </c>
      <c r="F44" s="330"/>
      <c r="G44" s="330"/>
    </row>
    <row r="45" spans="1:7" x14ac:dyDescent="0.25">
      <c r="A45" s="84" t="s">
        <v>126</v>
      </c>
      <c r="B45" s="186"/>
      <c r="C45" s="42"/>
      <c r="D45" s="40"/>
      <c r="E45" s="66">
        <f t="shared" si="1"/>
        <v>0</v>
      </c>
      <c r="F45" s="330"/>
      <c r="G45" s="330"/>
    </row>
    <row r="46" spans="1:7" x14ac:dyDescent="0.25">
      <c r="A46" s="84" t="s">
        <v>127</v>
      </c>
      <c r="B46" s="186"/>
      <c r="C46" s="42"/>
      <c r="D46" s="40"/>
      <c r="E46" s="66">
        <f t="shared" si="1"/>
        <v>0</v>
      </c>
      <c r="F46" s="330"/>
      <c r="G46" s="330"/>
    </row>
    <row r="47" spans="1:7" x14ac:dyDescent="0.25">
      <c r="A47" s="84" t="s">
        <v>128</v>
      </c>
      <c r="B47" s="186"/>
      <c r="C47" s="42"/>
      <c r="D47" s="40"/>
      <c r="E47" s="66">
        <f t="shared" si="1"/>
        <v>0</v>
      </c>
      <c r="F47" s="330"/>
      <c r="G47" s="330"/>
    </row>
    <row r="48" spans="1:7" ht="15.75" thickBot="1" x14ac:dyDescent="0.3">
      <c r="A48" s="84" t="s">
        <v>129</v>
      </c>
      <c r="B48" s="186"/>
      <c r="C48" s="42"/>
      <c r="D48" s="40"/>
      <c r="E48" s="66">
        <f t="shared" si="1"/>
        <v>0</v>
      </c>
      <c r="F48" s="330"/>
      <c r="G48" s="330"/>
    </row>
    <row r="49" spans="2:8" ht="16.5" thickBot="1" x14ac:dyDescent="0.3">
      <c r="B49" s="339" t="s">
        <v>64</v>
      </c>
      <c r="C49" s="339"/>
      <c r="D49" s="339"/>
      <c r="E49" s="64">
        <f>SUM(E29:E48)</f>
        <v>0</v>
      </c>
      <c r="F49" s="340"/>
      <c r="G49" s="340"/>
      <c r="H49" s="187"/>
    </row>
    <row r="51" spans="2:8" x14ac:dyDescent="0.25">
      <c r="B51" s="326" t="s">
        <v>130</v>
      </c>
      <c r="C51" s="328">
        <f>SUM(E49,E25)</f>
        <v>0</v>
      </c>
    </row>
    <row r="52" spans="2:8" x14ac:dyDescent="0.25">
      <c r="B52" s="327"/>
      <c r="C52" s="329"/>
    </row>
  </sheetData>
  <sheetProtection formatCells="0" formatColumns="0" formatRows="0" sort="0" autoFilter="0"/>
  <mergeCells count="52">
    <mergeCell ref="F36:G36"/>
    <mergeCell ref="F37:G37"/>
    <mergeCell ref="F33:G33"/>
    <mergeCell ref="F38:G38"/>
    <mergeCell ref="B49:D49"/>
    <mergeCell ref="F49:G49"/>
    <mergeCell ref="F39:G39"/>
    <mergeCell ref="F40:G40"/>
    <mergeCell ref="F41:G41"/>
    <mergeCell ref="F42:G42"/>
    <mergeCell ref="F43:G43"/>
    <mergeCell ref="F44:G44"/>
    <mergeCell ref="F45:G45"/>
    <mergeCell ref="F46:G46"/>
    <mergeCell ref="F47:G47"/>
    <mergeCell ref="F48:G48"/>
    <mergeCell ref="A27:G27"/>
    <mergeCell ref="A26:G26"/>
    <mergeCell ref="A25:D25"/>
    <mergeCell ref="F34:G34"/>
    <mergeCell ref="F35:G35"/>
    <mergeCell ref="F29:G29"/>
    <mergeCell ref="F30:G30"/>
    <mergeCell ref="F31:G31"/>
    <mergeCell ref="F32:G32"/>
    <mergeCell ref="F28:G28"/>
    <mergeCell ref="F21:G21"/>
    <mergeCell ref="F22:G22"/>
    <mergeCell ref="F23:G23"/>
    <mergeCell ref="F24:G24"/>
    <mergeCell ref="F25:G25"/>
    <mergeCell ref="F15:G15"/>
    <mergeCell ref="F16:G16"/>
    <mergeCell ref="F17:G17"/>
    <mergeCell ref="F18:G18"/>
    <mergeCell ref="F19:G19"/>
    <mergeCell ref="A3:G3"/>
    <mergeCell ref="A2:G2"/>
    <mergeCell ref="B51:B52"/>
    <mergeCell ref="C51:C52"/>
    <mergeCell ref="F8:G8"/>
    <mergeCell ref="F4:G4"/>
    <mergeCell ref="F5:G5"/>
    <mergeCell ref="F6:G6"/>
    <mergeCell ref="F7:G7"/>
    <mergeCell ref="F20:G20"/>
    <mergeCell ref="F9:G9"/>
    <mergeCell ref="F10:G10"/>
    <mergeCell ref="F11:G11"/>
    <mergeCell ref="F12:G12"/>
    <mergeCell ref="F13:G13"/>
    <mergeCell ref="F14:G14"/>
  </mergeCells>
  <pageMargins left="0.78749999999999998" right="0.78749999999999998" top="1.0249999999999999" bottom="1.0249999999999999" header="0.78749999999999998" footer="0.78749999999999998"/>
  <pageSetup paperSize="9" scale="48" firstPageNumber="0" orientation="landscape" horizontalDpi="300" verticalDpi="300" r:id="rId1"/>
  <headerFooter alignWithMargins="0">
    <oddHeader>&amp;C&amp;A</oddHeader>
    <oddFooter>&amp;LService Kalkulationstool 2021 Version 3&amp;Cc/o IG Freie Theaterarbeit 
Gumpendorfer Straße 63B, A - 1060 WIen&amp;R&amp;P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F193"/>
  <sheetViews>
    <sheetView view="pageBreakPreview" topLeftCell="A13" zoomScale="40" zoomScaleNormal="85" zoomScaleSheetLayoutView="40" zoomScalePageLayoutView="85" workbookViewId="0">
      <selection activeCell="A16" sqref="A16"/>
    </sheetView>
  </sheetViews>
  <sheetFormatPr baseColWidth="10" defaultColWidth="11.42578125" defaultRowHeight="15" zeroHeight="1" x14ac:dyDescent="0.25"/>
  <cols>
    <col min="1" max="1" width="48.140625" style="179" customWidth="1"/>
    <col min="2" max="2" width="34" style="179" customWidth="1"/>
    <col min="3" max="3" width="25.7109375" style="179" customWidth="1"/>
    <col min="4" max="4" width="31" style="179" customWidth="1"/>
    <col min="5" max="16376" width="11.42578125" style="179"/>
    <col min="16377" max="16379" width="11.42578125" style="179" customWidth="1"/>
    <col min="16380" max="16380" width="10.28515625" style="179" customWidth="1"/>
    <col min="16381" max="16381" width="6.7109375" style="179" customWidth="1"/>
    <col min="16382" max="16382" width="18.140625" style="179" customWidth="1"/>
    <col min="16383" max="16383" width="31.85546875" style="179" customWidth="1"/>
    <col min="16384" max="16384" width="11.85546875" style="179" customWidth="1"/>
  </cols>
  <sheetData>
    <row r="1" spans="1:6" ht="32.25" thickBot="1" x14ac:dyDescent="0.55000000000000004">
      <c r="A1" s="374" t="s">
        <v>48</v>
      </c>
      <c r="B1" s="375"/>
      <c r="C1" s="375"/>
      <c r="D1" s="376"/>
      <c r="E1" s="178"/>
      <c r="F1" s="178"/>
    </row>
    <row r="2" spans="1:6" ht="19.5" thickBot="1" x14ac:dyDescent="0.35">
      <c r="A2" s="237" t="s">
        <v>152</v>
      </c>
      <c r="B2" s="189" t="s">
        <v>49</v>
      </c>
      <c r="C2" s="356" t="s">
        <v>50</v>
      </c>
      <c r="D2" s="356"/>
    </row>
    <row r="3" spans="1:6" ht="18.75" hidden="1" x14ac:dyDescent="0.3">
      <c r="A3" s="190" t="s">
        <v>51</v>
      </c>
      <c r="B3" s="191" t="s">
        <v>52</v>
      </c>
      <c r="C3" s="357"/>
      <c r="D3" s="357"/>
      <c r="E3" s="188"/>
      <c r="F3" s="188"/>
    </row>
    <row r="4" spans="1:6" x14ac:dyDescent="0.25">
      <c r="A4" s="32"/>
      <c r="B4" s="34">
        <v>0</v>
      </c>
      <c r="C4" s="358"/>
      <c r="D4" s="358"/>
    </row>
    <row r="5" spans="1:6" x14ac:dyDescent="0.25">
      <c r="A5" s="32"/>
      <c r="B5" s="35">
        <v>0</v>
      </c>
      <c r="C5" s="358"/>
      <c r="D5" s="358"/>
    </row>
    <row r="6" spans="1:6" x14ac:dyDescent="0.25">
      <c r="A6" s="32"/>
      <c r="B6" s="35">
        <v>0</v>
      </c>
      <c r="C6" s="358"/>
      <c r="D6" s="358"/>
    </row>
    <row r="7" spans="1:6" x14ac:dyDescent="0.25">
      <c r="A7" s="32"/>
      <c r="B7" s="35">
        <v>0</v>
      </c>
      <c r="C7" s="358"/>
      <c r="D7" s="358"/>
    </row>
    <row r="8" spans="1:6" x14ac:dyDescent="0.25">
      <c r="A8" s="32"/>
      <c r="B8" s="35">
        <v>0</v>
      </c>
      <c r="C8" s="358"/>
      <c r="D8" s="358"/>
    </row>
    <row r="9" spans="1:6" x14ac:dyDescent="0.25">
      <c r="A9" s="32"/>
      <c r="B9" s="35">
        <v>0</v>
      </c>
      <c r="C9" s="358"/>
      <c r="D9" s="358"/>
    </row>
    <row r="10" spans="1:6" x14ac:dyDescent="0.25">
      <c r="A10" s="32"/>
      <c r="B10" s="35">
        <v>0</v>
      </c>
      <c r="C10" s="358"/>
      <c r="D10" s="358"/>
    </row>
    <row r="11" spans="1:6" x14ac:dyDescent="0.25">
      <c r="A11" s="32"/>
      <c r="B11" s="35">
        <v>0</v>
      </c>
      <c r="C11" s="358"/>
      <c r="D11" s="358"/>
    </row>
    <row r="12" spans="1:6" ht="15.75" thickBot="1" x14ac:dyDescent="0.3">
      <c r="A12" s="33"/>
      <c r="B12" s="36">
        <v>0</v>
      </c>
      <c r="C12" s="358"/>
      <c r="D12" s="358"/>
    </row>
    <row r="13" spans="1:6" ht="16.5" thickBot="1" x14ac:dyDescent="0.3">
      <c r="A13" s="192" t="s">
        <v>53</v>
      </c>
      <c r="B13" s="193">
        <f>SUM(B4:B12)</f>
        <v>0</v>
      </c>
      <c r="C13" s="366"/>
      <c r="D13" s="366"/>
    </row>
    <row r="14" spans="1:6" ht="18.75" x14ac:dyDescent="0.3">
      <c r="A14" s="237" t="s">
        <v>54</v>
      </c>
      <c r="B14" s="194" t="s">
        <v>52</v>
      </c>
      <c r="C14" s="357"/>
      <c r="D14" s="357"/>
    </row>
    <row r="15" spans="1:6" x14ac:dyDescent="0.25">
      <c r="A15" s="37"/>
      <c r="B15" s="34">
        <v>0</v>
      </c>
      <c r="C15" s="367"/>
      <c r="D15" s="367"/>
    </row>
    <row r="16" spans="1:6" x14ac:dyDescent="0.25">
      <c r="A16" s="37"/>
      <c r="B16" s="35">
        <v>0</v>
      </c>
      <c r="C16" s="367"/>
      <c r="D16" s="367"/>
    </row>
    <row r="17" spans="1:4" x14ac:dyDescent="0.25">
      <c r="A17" s="37"/>
      <c r="B17" s="35">
        <v>0</v>
      </c>
      <c r="C17" s="367"/>
      <c r="D17" s="367"/>
    </row>
    <row r="18" spans="1:4" x14ac:dyDescent="0.25">
      <c r="A18" s="30"/>
      <c r="B18" s="35">
        <v>0</v>
      </c>
      <c r="C18" s="367"/>
      <c r="D18" s="367"/>
    </row>
    <row r="19" spans="1:4" x14ac:dyDescent="0.25">
      <c r="A19" s="30"/>
      <c r="B19" s="35">
        <v>0</v>
      </c>
      <c r="C19" s="367"/>
      <c r="D19" s="367"/>
    </row>
    <row r="20" spans="1:4" x14ac:dyDescent="0.25">
      <c r="A20" s="30"/>
      <c r="B20" s="35">
        <v>0</v>
      </c>
      <c r="C20" s="367"/>
      <c r="D20" s="367"/>
    </row>
    <row r="21" spans="1:4" x14ac:dyDescent="0.25">
      <c r="A21" s="30"/>
      <c r="B21" s="35">
        <v>0</v>
      </c>
      <c r="C21" s="367"/>
      <c r="D21" s="367"/>
    </row>
    <row r="22" spans="1:4" x14ac:dyDescent="0.25">
      <c r="A22" s="30"/>
      <c r="B22" s="35">
        <v>0</v>
      </c>
      <c r="C22" s="367"/>
      <c r="D22" s="367"/>
    </row>
    <row r="23" spans="1:4" x14ac:dyDescent="0.25">
      <c r="A23" s="30"/>
      <c r="B23" s="35">
        <v>0</v>
      </c>
      <c r="C23" s="367"/>
      <c r="D23" s="367"/>
    </row>
    <row r="24" spans="1:4" x14ac:dyDescent="0.25">
      <c r="A24" s="30"/>
      <c r="B24" s="35">
        <v>0</v>
      </c>
      <c r="C24" s="367"/>
      <c r="D24" s="367"/>
    </row>
    <row r="25" spans="1:4" x14ac:dyDescent="0.25">
      <c r="A25" s="30"/>
      <c r="B25" s="35">
        <v>0</v>
      </c>
      <c r="C25" s="367"/>
      <c r="D25" s="367"/>
    </row>
    <row r="26" spans="1:4" x14ac:dyDescent="0.25">
      <c r="A26" s="30"/>
      <c r="B26" s="35">
        <v>0</v>
      </c>
      <c r="C26" s="367"/>
      <c r="D26" s="367"/>
    </row>
    <row r="27" spans="1:4" x14ac:dyDescent="0.25">
      <c r="A27" s="30"/>
      <c r="B27" s="35">
        <v>0</v>
      </c>
      <c r="C27" s="367"/>
      <c r="D27" s="367"/>
    </row>
    <row r="28" spans="1:4" ht="15.75" thickBot="1" x14ac:dyDescent="0.3">
      <c r="A28" s="31"/>
      <c r="B28" s="36">
        <v>0</v>
      </c>
      <c r="C28" s="367"/>
      <c r="D28" s="367"/>
    </row>
    <row r="29" spans="1:4" ht="16.5" thickBot="1" x14ac:dyDescent="0.3">
      <c r="A29" s="195" t="s">
        <v>55</v>
      </c>
      <c r="B29" s="196">
        <f>SUM(B15:B28)</f>
        <v>0</v>
      </c>
      <c r="C29" s="367"/>
      <c r="D29" s="367"/>
    </row>
    <row r="30" spans="1:4" ht="19.5" thickBot="1" x14ac:dyDescent="0.35">
      <c r="A30" s="212" t="s">
        <v>153</v>
      </c>
      <c r="B30" s="213">
        <f>SUM(B13,B29)</f>
        <v>0</v>
      </c>
      <c r="C30" s="368"/>
      <c r="D30" s="368"/>
    </row>
    <row r="31" spans="1:4" x14ac:dyDescent="0.25">
      <c r="A31" s="359"/>
      <c r="B31" s="359"/>
      <c r="C31" s="359"/>
      <c r="D31" s="359"/>
    </row>
    <row r="32" spans="1:4" x14ac:dyDescent="0.25">
      <c r="A32" s="360"/>
      <c r="B32" s="360"/>
      <c r="C32" s="360"/>
      <c r="D32" s="360"/>
    </row>
    <row r="33" spans="1:4" ht="15.75" thickBot="1" x14ac:dyDescent="0.3"/>
    <row r="34" spans="1:4" ht="24" thickBot="1" x14ac:dyDescent="0.3">
      <c r="A34" s="361" t="s">
        <v>154</v>
      </c>
      <c r="B34" s="362"/>
      <c r="C34" s="362"/>
      <c r="D34" s="363"/>
    </row>
    <row r="35" spans="1:4" ht="19.5" thickBot="1" x14ac:dyDescent="0.35">
      <c r="A35" s="364" t="s">
        <v>82</v>
      </c>
      <c r="B35" s="365"/>
      <c r="C35" s="331" t="s">
        <v>50</v>
      </c>
      <c r="D35" s="331"/>
    </row>
    <row r="36" spans="1:4" ht="19.5" thickBot="1" x14ac:dyDescent="0.35">
      <c r="A36" s="197" t="s">
        <v>155</v>
      </c>
      <c r="B36" s="189" t="s">
        <v>49</v>
      </c>
      <c r="C36" s="332"/>
      <c r="D36" s="332"/>
    </row>
    <row r="37" spans="1:4" ht="15.75" x14ac:dyDescent="0.25">
      <c r="A37" s="238">
        <f>'B) Personal Verwaltung'!B3</f>
        <v>0</v>
      </c>
      <c r="B37" s="68">
        <f>'B) Personal Verwaltung'!G3</f>
        <v>0</v>
      </c>
      <c r="C37" s="332"/>
      <c r="D37" s="332"/>
    </row>
    <row r="38" spans="1:4" ht="15.75" x14ac:dyDescent="0.25">
      <c r="A38" s="238">
        <f>'B) Personal Verwaltung'!B4</f>
        <v>0</v>
      </c>
      <c r="B38" s="68">
        <f>'B) Personal Verwaltung'!G4</f>
        <v>0</v>
      </c>
      <c r="C38" s="332"/>
      <c r="D38" s="332"/>
    </row>
    <row r="39" spans="1:4" ht="15.75" x14ac:dyDescent="0.25">
      <c r="A39" s="238">
        <f>'B) Personal Verwaltung'!B5</f>
        <v>0</v>
      </c>
      <c r="B39" s="68">
        <f>'B) Personal Verwaltung'!G5</f>
        <v>0</v>
      </c>
      <c r="C39" s="332"/>
      <c r="D39" s="332"/>
    </row>
    <row r="40" spans="1:4" ht="15.75" x14ac:dyDescent="0.25">
      <c r="A40" s="238">
        <f>'B) Personal Verwaltung'!B6</f>
        <v>0</v>
      </c>
      <c r="B40" s="68">
        <f>'B) Personal Verwaltung'!G6</f>
        <v>0</v>
      </c>
      <c r="C40" s="332"/>
      <c r="D40" s="332"/>
    </row>
    <row r="41" spans="1:4" ht="15.75" x14ac:dyDescent="0.25">
      <c r="A41" s="238">
        <f>'B) Personal Verwaltung'!B7</f>
        <v>0</v>
      </c>
      <c r="B41" s="68">
        <f>'B) Personal Verwaltung'!G7</f>
        <v>0</v>
      </c>
      <c r="C41" s="332"/>
      <c r="D41" s="332"/>
    </row>
    <row r="42" spans="1:4" ht="15.75" x14ac:dyDescent="0.25">
      <c r="A42" s="238">
        <f>'B) Personal Verwaltung'!B8</f>
        <v>0</v>
      </c>
      <c r="B42" s="68">
        <f>'B) Personal Verwaltung'!G8</f>
        <v>0</v>
      </c>
      <c r="C42" s="332"/>
      <c r="D42" s="332"/>
    </row>
    <row r="43" spans="1:4" ht="15.75" x14ac:dyDescent="0.25">
      <c r="A43" s="238">
        <f>'B) Personal Verwaltung'!B9</f>
        <v>0</v>
      </c>
      <c r="B43" s="68">
        <f>'B) Personal Verwaltung'!G9</f>
        <v>0</v>
      </c>
      <c r="C43" s="332"/>
      <c r="D43" s="332"/>
    </row>
    <row r="44" spans="1:4" ht="15.75" x14ac:dyDescent="0.25">
      <c r="A44" s="238">
        <f>'B) Personal Verwaltung'!B10</f>
        <v>0</v>
      </c>
      <c r="B44" s="68">
        <f>'B) Personal Verwaltung'!G10</f>
        <v>0</v>
      </c>
      <c r="C44" s="332"/>
      <c r="D44" s="332"/>
    </row>
    <row r="45" spans="1:4" ht="15.75" x14ac:dyDescent="0.25">
      <c r="A45" s="238">
        <f>'B) Personal Verwaltung'!B11</f>
        <v>0</v>
      </c>
      <c r="B45" s="68">
        <f>'B) Personal Verwaltung'!G11</f>
        <v>0</v>
      </c>
      <c r="C45" s="369"/>
      <c r="D45" s="369"/>
    </row>
    <row r="46" spans="1:4" ht="16.5" thickBot="1" x14ac:dyDescent="0.3">
      <c r="A46" s="238">
        <f>'B) Personal Verwaltung'!B12</f>
        <v>0</v>
      </c>
      <c r="B46" s="68">
        <f>'B) Personal Verwaltung'!G12</f>
        <v>0</v>
      </c>
      <c r="C46" s="369"/>
      <c r="D46" s="369"/>
    </row>
    <row r="47" spans="1:4" ht="16.5" thickBot="1" x14ac:dyDescent="0.3">
      <c r="A47" s="198" t="s">
        <v>75</v>
      </c>
      <c r="B47" s="199">
        <f>SUM(B37:B46)</f>
        <v>0</v>
      </c>
      <c r="C47" s="332"/>
      <c r="D47" s="332"/>
    </row>
    <row r="48" spans="1:4" ht="19.5" thickBot="1" x14ac:dyDescent="0.35">
      <c r="A48" s="344" t="s">
        <v>81</v>
      </c>
      <c r="B48" s="345"/>
      <c r="C48" s="331" t="s">
        <v>50</v>
      </c>
      <c r="D48" s="331"/>
    </row>
    <row r="49" spans="1:4" ht="15.75" x14ac:dyDescent="0.25">
      <c r="A49" s="239">
        <f>'C) SACHAUFWAND'!B5</f>
        <v>0</v>
      </c>
      <c r="B49" s="65">
        <f>'C) SACHAUFWAND'!E5</f>
        <v>0</v>
      </c>
      <c r="C49" s="330"/>
      <c r="D49" s="330"/>
    </row>
    <row r="50" spans="1:4" ht="15.75" x14ac:dyDescent="0.25">
      <c r="A50" s="239">
        <f>'C) SACHAUFWAND'!B6</f>
        <v>0</v>
      </c>
      <c r="B50" s="65">
        <f>'C) SACHAUFWAND'!E6</f>
        <v>0</v>
      </c>
      <c r="C50" s="330"/>
      <c r="D50" s="330"/>
    </row>
    <row r="51" spans="1:4" ht="15.75" x14ac:dyDescent="0.25">
      <c r="A51" s="239">
        <f>'C) SACHAUFWAND'!B7</f>
        <v>0</v>
      </c>
      <c r="B51" s="65">
        <f>'C) SACHAUFWAND'!E7</f>
        <v>0</v>
      </c>
      <c r="C51" s="330"/>
      <c r="D51" s="330"/>
    </row>
    <row r="52" spans="1:4" ht="15.75" x14ac:dyDescent="0.25">
      <c r="A52" s="239">
        <f>'C) SACHAUFWAND'!B8</f>
        <v>0</v>
      </c>
      <c r="B52" s="65">
        <f>'C) SACHAUFWAND'!E8</f>
        <v>0</v>
      </c>
      <c r="C52" s="330"/>
      <c r="D52" s="330"/>
    </row>
    <row r="53" spans="1:4" ht="15.75" x14ac:dyDescent="0.25">
      <c r="A53" s="239">
        <f>'C) SACHAUFWAND'!B9</f>
        <v>0</v>
      </c>
      <c r="B53" s="65">
        <f>'C) SACHAUFWAND'!E9</f>
        <v>0</v>
      </c>
      <c r="C53" s="330"/>
      <c r="D53" s="330"/>
    </row>
    <row r="54" spans="1:4" ht="15.75" x14ac:dyDescent="0.25">
      <c r="A54" s="239">
        <f>'C) SACHAUFWAND'!B10</f>
        <v>0</v>
      </c>
      <c r="B54" s="65">
        <f>'C) SACHAUFWAND'!E10</f>
        <v>0</v>
      </c>
      <c r="C54" s="330"/>
      <c r="D54" s="330"/>
    </row>
    <row r="55" spans="1:4" ht="15.75" x14ac:dyDescent="0.25">
      <c r="A55" s="239">
        <f>'C) SACHAUFWAND'!B11</f>
        <v>0</v>
      </c>
      <c r="B55" s="65">
        <f>'C) SACHAUFWAND'!E11</f>
        <v>0</v>
      </c>
      <c r="C55" s="330"/>
      <c r="D55" s="330"/>
    </row>
    <row r="56" spans="1:4" ht="15.75" x14ac:dyDescent="0.25">
      <c r="A56" s="239">
        <f>'C) SACHAUFWAND'!B12</f>
        <v>0</v>
      </c>
      <c r="B56" s="65">
        <f>'C) SACHAUFWAND'!E12</f>
        <v>0</v>
      </c>
      <c r="C56" s="330"/>
      <c r="D56" s="330"/>
    </row>
    <row r="57" spans="1:4" ht="15.75" x14ac:dyDescent="0.25">
      <c r="A57" s="239">
        <f>'C) SACHAUFWAND'!B13</f>
        <v>0</v>
      </c>
      <c r="B57" s="65">
        <f>'C) SACHAUFWAND'!E13</f>
        <v>0</v>
      </c>
      <c r="C57" s="330"/>
      <c r="D57" s="330"/>
    </row>
    <row r="58" spans="1:4" ht="15.75" x14ac:dyDescent="0.25">
      <c r="A58" s="239">
        <f>'C) SACHAUFWAND'!B14</f>
        <v>0</v>
      </c>
      <c r="B58" s="65">
        <f>'C) SACHAUFWAND'!E14</f>
        <v>0</v>
      </c>
      <c r="C58" s="330"/>
      <c r="D58" s="330"/>
    </row>
    <row r="59" spans="1:4" ht="15.75" x14ac:dyDescent="0.25">
      <c r="A59" s="239">
        <f>'C) SACHAUFWAND'!B15</f>
        <v>0</v>
      </c>
      <c r="B59" s="65">
        <f>'C) SACHAUFWAND'!E15</f>
        <v>0</v>
      </c>
      <c r="C59" s="330"/>
      <c r="D59" s="330"/>
    </row>
    <row r="60" spans="1:4" ht="15.75" x14ac:dyDescent="0.25">
      <c r="A60" s="239">
        <f>'C) SACHAUFWAND'!B16</f>
        <v>0</v>
      </c>
      <c r="B60" s="65">
        <f>'C) SACHAUFWAND'!E16</f>
        <v>0</v>
      </c>
      <c r="C60" s="330"/>
      <c r="D60" s="330"/>
    </row>
    <row r="61" spans="1:4" ht="15.75" x14ac:dyDescent="0.25">
      <c r="A61" s="239">
        <f>'C) SACHAUFWAND'!B17</f>
        <v>0</v>
      </c>
      <c r="B61" s="65">
        <f>'C) SACHAUFWAND'!E17</f>
        <v>0</v>
      </c>
      <c r="C61" s="330"/>
      <c r="D61" s="330"/>
    </row>
    <row r="62" spans="1:4" ht="15.75" x14ac:dyDescent="0.25">
      <c r="A62" s="239">
        <f>'C) SACHAUFWAND'!B18</f>
        <v>0</v>
      </c>
      <c r="B62" s="65">
        <f>'C) SACHAUFWAND'!E18</f>
        <v>0</v>
      </c>
      <c r="C62" s="330"/>
      <c r="D62" s="330"/>
    </row>
    <row r="63" spans="1:4" ht="15.75" x14ac:dyDescent="0.25">
      <c r="A63" s="239">
        <f>'C) SACHAUFWAND'!B19</f>
        <v>0</v>
      </c>
      <c r="B63" s="65">
        <f>'C) SACHAUFWAND'!E19</f>
        <v>0</v>
      </c>
      <c r="C63" s="330"/>
      <c r="D63" s="330"/>
    </row>
    <row r="64" spans="1:4" ht="15.75" x14ac:dyDescent="0.25">
      <c r="A64" s="239">
        <f>'C) SACHAUFWAND'!B20</f>
        <v>0</v>
      </c>
      <c r="B64" s="65">
        <f>'C) SACHAUFWAND'!E20</f>
        <v>0</v>
      </c>
      <c r="C64" s="330"/>
      <c r="D64" s="330"/>
    </row>
    <row r="65" spans="1:4" ht="15.75" x14ac:dyDescent="0.25">
      <c r="A65" s="239">
        <f>'C) SACHAUFWAND'!B21</f>
        <v>0</v>
      </c>
      <c r="B65" s="65">
        <f>'C) SACHAUFWAND'!E21</f>
        <v>0</v>
      </c>
      <c r="C65" s="330"/>
      <c r="D65" s="330"/>
    </row>
    <row r="66" spans="1:4" ht="15.75" x14ac:dyDescent="0.25">
      <c r="A66" s="239">
        <f>'C) SACHAUFWAND'!B22</f>
        <v>0</v>
      </c>
      <c r="B66" s="65">
        <f>'C) SACHAUFWAND'!E22</f>
        <v>0</v>
      </c>
      <c r="C66" s="330"/>
      <c r="D66" s="330"/>
    </row>
    <row r="67" spans="1:4" ht="15.75" x14ac:dyDescent="0.25">
      <c r="A67" s="239">
        <f>'C) SACHAUFWAND'!B23</f>
        <v>0</v>
      </c>
      <c r="B67" s="65">
        <f>'C) SACHAUFWAND'!E23</f>
        <v>0</v>
      </c>
      <c r="C67" s="330"/>
      <c r="D67" s="330"/>
    </row>
    <row r="68" spans="1:4" ht="16.5" thickBot="1" x14ac:dyDescent="0.3">
      <c r="A68" s="239">
        <f>'C) SACHAUFWAND'!B24</f>
        <v>0</v>
      </c>
      <c r="B68" s="65">
        <f>'C) SACHAUFWAND'!E24</f>
        <v>0</v>
      </c>
      <c r="C68" s="330"/>
      <c r="D68" s="330"/>
    </row>
    <row r="69" spans="1:4" ht="16.5" thickBot="1" x14ac:dyDescent="0.3">
      <c r="A69" s="200" t="s">
        <v>58</v>
      </c>
      <c r="B69" s="201">
        <f>SUM(B49:B68)</f>
        <v>0</v>
      </c>
      <c r="C69" s="332"/>
      <c r="D69" s="332"/>
    </row>
    <row r="70" spans="1:4" ht="21.75" thickBot="1" x14ac:dyDescent="0.4">
      <c r="A70" s="240" t="s">
        <v>59</v>
      </c>
      <c r="B70" s="241">
        <f>B69+B47</f>
        <v>0</v>
      </c>
      <c r="C70" s="332"/>
      <c r="D70" s="332"/>
    </row>
    <row r="71" spans="1:4" ht="16.5" thickBot="1" x14ac:dyDescent="0.3">
      <c r="A71" s="346"/>
      <c r="B71" s="346"/>
      <c r="C71" s="346"/>
      <c r="D71" s="346"/>
    </row>
    <row r="72" spans="1:4" ht="24" thickBot="1" x14ac:dyDescent="0.3">
      <c r="A72" s="347" t="s">
        <v>156</v>
      </c>
      <c r="B72" s="348"/>
      <c r="C72" s="348"/>
      <c r="D72" s="349"/>
    </row>
    <row r="73" spans="1:4" ht="19.5" thickBot="1" x14ac:dyDescent="0.35">
      <c r="A73" s="350" t="s">
        <v>157</v>
      </c>
      <c r="B73" s="350"/>
      <c r="C73" s="338" t="s">
        <v>50</v>
      </c>
      <c r="D73" s="338"/>
    </row>
    <row r="74" spans="1:4" ht="22.5" customHeight="1" thickBot="1" x14ac:dyDescent="0.35">
      <c r="A74" s="202" t="s">
        <v>155</v>
      </c>
      <c r="B74" s="202" t="s">
        <v>49</v>
      </c>
      <c r="C74" s="332"/>
      <c r="D74" s="332"/>
    </row>
    <row r="75" spans="1:4" ht="15.75" x14ac:dyDescent="0.25">
      <c r="A75" s="242">
        <f>'A) Personal Künstlerisch'!B4</f>
        <v>0</v>
      </c>
      <c r="B75" s="203">
        <f>'A) Personal Künstlerisch'!H4</f>
        <v>0</v>
      </c>
      <c r="C75" s="330"/>
      <c r="D75" s="330"/>
    </row>
    <row r="76" spans="1:4" ht="25.5" customHeight="1" x14ac:dyDescent="0.25">
      <c r="A76" s="242">
        <f>'A) Personal Künstlerisch'!B5</f>
        <v>0</v>
      </c>
      <c r="B76" s="204">
        <f>'A) Personal Künstlerisch'!H5</f>
        <v>0</v>
      </c>
      <c r="C76" s="330"/>
      <c r="D76" s="330"/>
    </row>
    <row r="77" spans="1:4" ht="15.75" x14ac:dyDescent="0.25">
      <c r="A77" s="242">
        <f>'A) Personal Künstlerisch'!B6</f>
        <v>0</v>
      </c>
      <c r="B77" s="204">
        <f>'A) Personal Künstlerisch'!H6</f>
        <v>0</v>
      </c>
      <c r="C77" s="330"/>
      <c r="D77" s="330"/>
    </row>
    <row r="78" spans="1:4" ht="15.75" x14ac:dyDescent="0.25">
      <c r="A78" s="242">
        <f>'A) Personal Künstlerisch'!B7</f>
        <v>0</v>
      </c>
      <c r="B78" s="204">
        <f>'A) Personal Künstlerisch'!H7</f>
        <v>0</v>
      </c>
      <c r="C78" s="330"/>
      <c r="D78" s="330"/>
    </row>
    <row r="79" spans="1:4" ht="15.75" x14ac:dyDescent="0.25">
      <c r="A79" s="242">
        <f>'A) Personal Künstlerisch'!B8</f>
        <v>0</v>
      </c>
      <c r="B79" s="204">
        <f>'A) Personal Künstlerisch'!H8</f>
        <v>0</v>
      </c>
      <c r="C79" s="330"/>
      <c r="D79" s="330"/>
    </row>
    <row r="80" spans="1:4" ht="15.75" x14ac:dyDescent="0.25">
      <c r="A80" s="242">
        <f>'A) Personal Künstlerisch'!B9</f>
        <v>0</v>
      </c>
      <c r="B80" s="204">
        <f>'A) Personal Künstlerisch'!H9</f>
        <v>0</v>
      </c>
      <c r="C80" s="330"/>
      <c r="D80" s="330"/>
    </row>
    <row r="81" spans="1:4" ht="15.75" x14ac:dyDescent="0.25">
      <c r="A81" s="242">
        <f>'A) Personal Künstlerisch'!B10</f>
        <v>0</v>
      </c>
      <c r="B81" s="204">
        <f>'A) Personal Künstlerisch'!H10</f>
        <v>0</v>
      </c>
      <c r="C81" s="330"/>
      <c r="D81" s="330"/>
    </row>
    <row r="82" spans="1:4" ht="15.75" customHeight="1" x14ac:dyDescent="0.25">
      <c r="A82" s="242">
        <f>'A) Personal Künstlerisch'!B11</f>
        <v>0</v>
      </c>
      <c r="B82" s="243">
        <f>'A) Personal Künstlerisch'!H11</f>
        <v>0</v>
      </c>
      <c r="C82" s="330"/>
      <c r="D82" s="330"/>
    </row>
    <row r="83" spans="1:4" ht="15.75" customHeight="1" x14ac:dyDescent="0.25">
      <c r="A83" s="242">
        <f>'A) Personal Künstlerisch'!B12</f>
        <v>0</v>
      </c>
      <c r="B83" s="243">
        <f>'A) Personal Künstlerisch'!H12</f>
        <v>0</v>
      </c>
      <c r="C83" s="370"/>
      <c r="D83" s="371"/>
    </row>
    <row r="84" spans="1:4" ht="18" customHeight="1" thickBot="1" x14ac:dyDescent="0.3">
      <c r="A84" s="242">
        <f>'A) Personal Künstlerisch'!B13</f>
        <v>0</v>
      </c>
      <c r="B84" s="244">
        <f>'A) Personal Künstlerisch'!H13</f>
        <v>0</v>
      </c>
      <c r="C84" s="372"/>
      <c r="D84" s="373"/>
    </row>
    <row r="85" spans="1:4" ht="19.5" thickBot="1" x14ac:dyDescent="0.35">
      <c r="A85" s="350" t="s">
        <v>158</v>
      </c>
      <c r="B85" s="351"/>
      <c r="C85" s="372"/>
      <c r="D85" s="373"/>
    </row>
    <row r="86" spans="1:4" ht="15.75" x14ac:dyDescent="0.25">
      <c r="A86" s="242">
        <f>'A) Personal Künstlerisch'!B30</f>
        <v>0</v>
      </c>
      <c r="B86" s="243">
        <f>'A) Personal Künstlerisch'!H30</f>
        <v>0</v>
      </c>
      <c r="C86" s="372"/>
      <c r="D86" s="373"/>
    </row>
    <row r="87" spans="1:4" ht="15.75" x14ac:dyDescent="0.25">
      <c r="A87" s="242">
        <f>'A) Personal Künstlerisch'!B31</f>
        <v>0</v>
      </c>
      <c r="B87" s="243">
        <f>'A) Personal Künstlerisch'!H31</f>
        <v>0</v>
      </c>
      <c r="C87" s="370"/>
      <c r="D87" s="371"/>
    </row>
    <row r="88" spans="1:4" ht="15.75" x14ac:dyDescent="0.25">
      <c r="A88" s="242">
        <f>'A) Personal Künstlerisch'!B32</f>
        <v>0</v>
      </c>
      <c r="B88" s="243">
        <f>'A) Personal Künstlerisch'!H32</f>
        <v>0</v>
      </c>
      <c r="C88" s="370"/>
      <c r="D88" s="371"/>
    </row>
    <row r="89" spans="1:4" ht="15.75" x14ac:dyDescent="0.25">
      <c r="A89" s="242">
        <f>'A) Personal Künstlerisch'!B33</f>
        <v>0</v>
      </c>
      <c r="B89" s="243">
        <f>'A) Personal Künstlerisch'!H33</f>
        <v>0</v>
      </c>
      <c r="C89" s="370"/>
      <c r="D89" s="371"/>
    </row>
    <row r="90" spans="1:4" ht="15.75" x14ac:dyDescent="0.25">
      <c r="A90" s="242">
        <f>'A) Personal Künstlerisch'!B34</f>
        <v>0</v>
      </c>
      <c r="B90" s="243">
        <f>'A) Personal Künstlerisch'!H34</f>
        <v>0</v>
      </c>
      <c r="C90" s="370"/>
      <c r="D90" s="371"/>
    </row>
    <row r="91" spans="1:4" ht="15.75" x14ac:dyDescent="0.25">
      <c r="A91" s="242">
        <f>'A) Personal Künstlerisch'!B35</f>
        <v>0</v>
      </c>
      <c r="B91" s="243">
        <f>'A) Personal Künstlerisch'!H35</f>
        <v>0</v>
      </c>
      <c r="C91" s="370"/>
      <c r="D91" s="371"/>
    </row>
    <row r="92" spans="1:4" ht="15.75" x14ac:dyDescent="0.25">
      <c r="A92" s="242">
        <f>'A) Personal Künstlerisch'!B36</f>
        <v>0</v>
      </c>
      <c r="B92" s="243">
        <f>'A) Personal Künstlerisch'!H36</f>
        <v>0</v>
      </c>
      <c r="C92" s="370"/>
      <c r="D92" s="371"/>
    </row>
    <row r="93" spans="1:4" ht="15.75" x14ac:dyDescent="0.25">
      <c r="A93" s="242">
        <f>'A) Personal Künstlerisch'!B37</f>
        <v>0</v>
      </c>
      <c r="B93" s="243">
        <f>'A) Personal Künstlerisch'!H37</f>
        <v>0</v>
      </c>
      <c r="C93" s="370"/>
      <c r="D93" s="371"/>
    </row>
    <row r="94" spans="1:4" ht="15.75" x14ac:dyDescent="0.25">
      <c r="A94" s="242">
        <f>'A) Personal Künstlerisch'!B38</f>
        <v>0</v>
      </c>
      <c r="B94" s="243">
        <f>'A) Personal Künstlerisch'!H38</f>
        <v>0</v>
      </c>
      <c r="C94" s="330"/>
      <c r="D94" s="330"/>
    </row>
    <row r="95" spans="1:4" ht="16.5" thickBot="1" x14ac:dyDescent="0.3">
      <c r="A95" s="242">
        <f>'A) Personal Künstlerisch'!B39</f>
        <v>0</v>
      </c>
      <c r="B95" s="243">
        <f>'A) Personal Künstlerisch'!H39</f>
        <v>0</v>
      </c>
      <c r="C95" s="330"/>
      <c r="D95" s="330"/>
    </row>
    <row r="96" spans="1:4" ht="16.5" thickBot="1" x14ac:dyDescent="0.3">
      <c r="A96" s="205" t="s">
        <v>56</v>
      </c>
      <c r="B96" s="206">
        <f>SUM(B75:B95)</f>
        <v>0</v>
      </c>
      <c r="C96" s="330"/>
      <c r="D96" s="330"/>
    </row>
    <row r="97" spans="1:4" ht="19.5" thickBot="1" x14ac:dyDescent="0.35">
      <c r="A97" s="352" t="s">
        <v>81</v>
      </c>
      <c r="B97" s="353"/>
      <c r="C97" s="331" t="s">
        <v>50</v>
      </c>
      <c r="D97" s="331"/>
    </row>
    <row r="98" spans="1:4" ht="15.75" x14ac:dyDescent="0.25">
      <c r="A98" s="245">
        <f>'C) SACHAUFWAND'!B29</f>
        <v>0</v>
      </c>
      <c r="B98" s="52">
        <f>'C) SACHAUFWAND'!E29</f>
        <v>0</v>
      </c>
      <c r="C98" s="330"/>
      <c r="D98" s="330"/>
    </row>
    <row r="99" spans="1:4" ht="15.75" x14ac:dyDescent="0.25">
      <c r="A99" s="245">
        <f>'C) SACHAUFWAND'!B30</f>
        <v>0</v>
      </c>
      <c r="B99" s="53">
        <f>'C) SACHAUFWAND'!E30</f>
        <v>0</v>
      </c>
      <c r="C99" s="330"/>
      <c r="D99" s="330"/>
    </row>
    <row r="100" spans="1:4" ht="15.75" x14ac:dyDescent="0.25">
      <c r="A100" s="245">
        <f>'C) SACHAUFWAND'!B31</f>
        <v>0</v>
      </c>
      <c r="B100" s="53">
        <f>'C) SACHAUFWAND'!E31</f>
        <v>0</v>
      </c>
      <c r="C100" s="330"/>
      <c r="D100" s="330"/>
    </row>
    <row r="101" spans="1:4" ht="15.75" x14ac:dyDescent="0.25">
      <c r="A101" s="245">
        <f>'C) SACHAUFWAND'!B32</f>
        <v>0</v>
      </c>
      <c r="B101" s="53">
        <f>'C) SACHAUFWAND'!E32</f>
        <v>0</v>
      </c>
      <c r="C101" s="330"/>
      <c r="D101" s="330"/>
    </row>
    <row r="102" spans="1:4" ht="15.75" x14ac:dyDescent="0.25">
      <c r="A102" s="245">
        <f>'C) SACHAUFWAND'!B33</f>
        <v>0</v>
      </c>
      <c r="B102" s="53">
        <f>'C) SACHAUFWAND'!E33</f>
        <v>0</v>
      </c>
      <c r="C102" s="330"/>
      <c r="D102" s="330"/>
    </row>
    <row r="103" spans="1:4" ht="15.75" x14ac:dyDescent="0.25">
      <c r="A103" s="245">
        <f>'C) SACHAUFWAND'!B34</f>
        <v>0</v>
      </c>
      <c r="B103" s="53">
        <f>'C) SACHAUFWAND'!E34</f>
        <v>0</v>
      </c>
      <c r="C103" s="330"/>
      <c r="D103" s="330"/>
    </row>
    <row r="104" spans="1:4" ht="15.75" x14ac:dyDescent="0.25">
      <c r="A104" s="245">
        <f>'C) SACHAUFWAND'!B35</f>
        <v>0</v>
      </c>
      <c r="B104" s="53">
        <f>'C) SACHAUFWAND'!E35</f>
        <v>0</v>
      </c>
      <c r="C104" s="330"/>
      <c r="D104" s="330"/>
    </row>
    <row r="105" spans="1:4" ht="15.75" x14ac:dyDescent="0.25">
      <c r="A105" s="245">
        <f>'C) SACHAUFWAND'!B36</f>
        <v>0</v>
      </c>
      <c r="B105" s="53">
        <f>'C) SACHAUFWAND'!E36</f>
        <v>0</v>
      </c>
      <c r="C105" s="330"/>
      <c r="D105" s="330"/>
    </row>
    <row r="106" spans="1:4" ht="15.75" x14ac:dyDescent="0.25">
      <c r="A106" s="245">
        <f>'C) SACHAUFWAND'!B37</f>
        <v>0</v>
      </c>
      <c r="B106" s="53">
        <f>'C) SACHAUFWAND'!E37</f>
        <v>0</v>
      </c>
      <c r="C106" s="330"/>
      <c r="D106" s="330"/>
    </row>
    <row r="107" spans="1:4" ht="15.75" x14ac:dyDescent="0.25">
      <c r="A107" s="245">
        <f>'C) SACHAUFWAND'!B38</f>
        <v>0</v>
      </c>
      <c r="B107" s="53">
        <f>'C) SACHAUFWAND'!E38</f>
        <v>0</v>
      </c>
      <c r="C107" s="330"/>
      <c r="D107" s="330"/>
    </row>
    <row r="108" spans="1:4" ht="15.75" x14ac:dyDescent="0.25">
      <c r="A108" s="245">
        <f>'C) SACHAUFWAND'!B39</f>
        <v>0</v>
      </c>
      <c r="B108" s="53">
        <f>'C) SACHAUFWAND'!E39</f>
        <v>0</v>
      </c>
      <c r="C108" s="330"/>
      <c r="D108" s="330"/>
    </row>
    <row r="109" spans="1:4" ht="15.75" x14ac:dyDescent="0.25">
      <c r="A109" s="245">
        <f>'C) SACHAUFWAND'!B40</f>
        <v>0</v>
      </c>
      <c r="B109" s="53">
        <f>'C) SACHAUFWAND'!E40</f>
        <v>0</v>
      </c>
      <c r="C109" s="330"/>
      <c r="D109" s="330"/>
    </row>
    <row r="110" spans="1:4" ht="15.75" x14ac:dyDescent="0.25">
      <c r="A110" s="245">
        <f>'C) SACHAUFWAND'!B41</f>
        <v>0</v>
      </c>
      <c r="B110" s="53">
        <f>'C) SACHAUFWAND'!E41</f>
        <v>0</v>
      </c>
      <c r="C110" s="330"/>
      <c r="D110" s="330"/>
    </row>
    <row r="111" spans="1:4" ht="15.75" x14ac:dyDescent="0.25">
      <c r="A111" s="245">
        <f>'C) SACHAUFWAND'!B42</f>
        <v>0</v>
      </c>
      <c r="B111" s="53">
        <f>'C) SACHAUFWAND'!E42</f>
        <v>0</v>
      </c>
      <c r="C111" s="330"/>
      <c r="D111" s="330"/>
    </row>
    <row r="112" spans="1:4" ht="15.75" x14ac:dyDescent="0.25">
      <c r="A112" s="245">
        <f>'C) SACHAUFWAND'!B43</f>
        <v>0</v>
      </c>
      <c r="B112" s="53">
        <f>'C) SACHAUFWAND'!E43</f>
        <v>0</v>
      </c>
      <c r="C112" s="330"/>
      <c r="D112" s="330"/>
    </row>
    <row r="113" spans="1:5" ht="15.75" x14ac:dyDescent="0.25">
      <c r="A113" s="245">
        <f>'C) SACHAUFWAND'!B44</f>
        <v>0</v>
      </c>
      <c r="B113" s="53">
        <f>'C) SACHAUFWAND'!E44</f>
        <v>0</v>
      </c>
      <c r="C113" s="330"/>
      <c r="D113" s="330"/>
    </row>
    <row r="114" spans="1:5" ht="15.75" x14ac:dyDescent="0.25">
      <c r="A114" s="245">
        <f>'C) SACHAUFWAND'!B45</f>
        <v>0</v>
      </c>
      <c r="B114" s="53">
        <f>'C) SACHAUFWAND'!E45</f>
        <v>0</v>
      </c>
      <c r="C114" s="330"/>
      <c r="D114" s="330"/>
    </row>
    <row r="115" spans="1:5" ht="15.75" x14ac:dyDescent="0.25">
      <c r="A115" s="245">
        <f>'C) SACHAUFWAND'!B46</f>
        <v>0</v>
      </c>
      <c r="B115" s="53">
        <f>'C) SACHAUFWAND'!E46</f>
        <v>0</v>
      </c>
      <c r="C115" s="330"/>
      <c r="D115" s="330"/>
    </row>
    <row r="116" spans="1:5" ht="15.75" x14ac:dyDescent="0.25">
      <c r="A116" s="245">
        <f>'C) SACHAUFWAND'!B47</f>
        <v>0</v>
      </c>
      <c r="B116" s="53">
        <f>'C) SACHAUFWAND'!E47</f>
        <v>0</v>
      </c>
      <c r="C116" s="330"/>
      <c r="D116" s="330"/>
    </row>
    <row r="117" spans="1:5" ht="16.5" thickBot="1" x14ac:dyDescent="0.3">
      <c r="A117" s="245">
        <f>'C) SACHAUFWAND'!B48</f>
        <v>0</v>
      </c>
      <c r="B117" s="53">
        <f>'C) SACHAUFWAND'!E48</f>
        <v>0</v>
      </c>
      <c r="C117" s="354"/>
      <c r="D117" s="355"/>
    </row>
    <row r="118" spans="1:5" ht="16.5" thickBot="1" x14ac:dyDescent="0.3">
      <c r="A118" s="22" t="s">
        <v>58</v>
      </c>
      <c r="B118" s="23">
        <f>SUM(B98:B117)</f>
        <v>0</v>
      </c>
      <c r="C118" s="332"/>
      <c r="D118" s="341"/>
    </row>
    <row r="119" spans="1:5" ht="21.75" thickBot="1" x14ac:dyDescent="0.4">
      <c r="A119" s="246" t="s">
        <v>60</v>
      </c>
      <c r="B119" s="247">
        <f>B118+B96</f>
        <v>0</v>
      </c>
      <c r="C119" s="332"/>
      <c r="D119" s="341"/>
    </row>
    <row r="120" spans="1:5" ht="15.75" thickBot="1" x14ac:dyDescent="0.3">
      <c r="C120" s="187"/>
      <c r="D120" s="207"/>
    </row>
    <row r="121" spans="1:5" ht="24" thickBot="1" x14ac:dyDescent="0.4">
      <c r="A121" s="248" t="s">
        <v>159</v>
      </c>
      <c r="B121" s="249">
        <f>B119+B70</f>
        <v>0</v>
      </c>
      <c r="C121" s="208"/>
      <c r="D121" s="209"/>
    </row>
    <row r="122" spans="1:5" ht="24" thickBot="1" x14ac:dyDescent="0.3">
      <c r="A122" s="250" t="s">
        <v>61</v>
      </c>
      <c r="B122" s="251">
        <f>B30-B121</f>
        <v>0</v>
      </c>
      <c r="C122" s="210"/>
      <c r="D122" s="211"/>
    </row>
    <row r="123" spans="1:5" x14ac:dyDescent="0.25">
      <c r="A123" s="342"/>
      <c r="B123" s="342"/>
      <c r="C123" s="342"/>
      <c r="D123" s="342"/>
      <c r="E123" s="207"/>
    </row>
    <row r="124" spans="1:5" ht="25.5" customHeight="1" x14ac:dyDescent="0.25">
      <c r="A124" s="342"/>
      <c r="B124" s="342"/>
      <c r="C124" s="342"/>
      <c r="D124" s="342"/>
      <c r="E124" s="207"/>
    </row>
    <row r="125" spans="1:5" x14ac:dyDescent="0.25">
      <c r="A125" s="343"/>
      <c r="B125" s="343"/>
      <c r="C125" s="343"/>
      <c r="D125" s="343"/>
      <c r="E125" s="207"/>
    </row>
    <row r="126" spans="1:5" ht="35.25" customHeight="1" x14ac:dyDescent="0.25">
      <c r="D126" s="207"/>
      <c r="E126" s="207"/>
    </row>
    <row r="127" spans="1:5" ht="31.5" customHeight="1" x14ac:dyDescent="0.25">
      <c r="E127" s="207"/>
    </row>
    <row r="128" spans="1:5" x14ac:dyDescent="0.25"/>
    <row r="129" x14ac:dyDescent="0.25"/>
    <row r="130" x14ac:dyDescent="0.25"/>
    <row r="131" x14ac:dyDescent="0.25"/>
    <row r="132" x14ac:dyDescent="0.25"/>
    <row r="133" x14ac:dyDescent="0.25"/>
    <row r="134" x14ac:dyDescent="0.25"/>
    <row r="135" x14ac:dyDescent="0.25"/>
    <row r="136"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sheetData>
  <sheetProtection formatCells="0" formatColumns="0" formatRows="0" sort="0" autoFilter="0"/>
  <mergeCells count="126">
    <mergeCell ref="C116:D116"/>
    <mergeCell ref="A1:D1"/>
    <mergeCell ref="C82:D82"/>
    <mergeCell ref="C115:D115"/>
    <mergeCell ref="C109:D109"/>
    <mergeCell ref="C110:D110"/>
    <mergeCell ref="C111:D111"/>
    <mergeCell ref="C112:D112"/>
    <mergeCell ref="C113:D113"/>
    <mergeCell ref="C114:D114"/>
    <mergeCell ref="C108:D108"/>
    <mergeCell ref="C97:D97"/>
    <mergeCell ref="C98:D98"/>
    <mergeCell ref="C99:D99"/>
    <mergeCell ref="C100:D100"/>
    <mergeCell ref="C101:D101"/>
    <mergeCell ref="C102:D102"/>
    <mergeCell ref="C93:D93"/>
    <mergeCell ref="C94:D94"/>
    <mergeCell ref="C95:D95"/>
    <mergeCell ref="C96:D96"/>
    <mergeCell ref="C103:D103"/>
    <mergeCell ref="C104:D104"/>
    <mergeCell ref="C105:D105"/>
    <mergeCell ref="C106:D106"/>
    <mergeCell ref="C107:D107"/>
    <mergeCell ref="C87:D87"/>
    <mergeCell ref="C88:D88"/>
    <mergeCell ref="C89:D89"/>
    <mergeCell ref="C90:D90"/>
    <mergeCell ref="C91:D91"/>
    <mergeCell ref="C92:D92"/>
    <mergeCell ref="C80:D80"/>
    <mergeCell ref="C81:D81"/>
    <mergeCell ref="C83:D83"/>
    <mergeCell ref="C84:D84"/>
    <mergeCell ref="C85:D85"/>
    <mergeCell ref="C86:D86"/>
    <mergeCell ref="C66:D66"/>
    <mergeCell ref="C75:D75"/>
    <mergeCell ref="C78:D78"/>
    <mergeCell ref="C79:D79"/>
    <mergeCell ref="C67:D67"/>
    <mergeCell ref="C56:D56"/>
    <mergeCell ref="C57:D57"/>
    <mergeCell ref="C58:D58"/>
    <mergeCell ref="C59:D59"/>
    <mergeCell ref="C60:D60"/>
    <mergeCell ref="C61:D61"/>
    <mergeCell ref="C74:D74"/>
    <mergeCell ref="C68:D68"/>
    <mergeCell ref="C69:D69"/>
    <mergeCell ref="C70:D70"/>
    <mergeCell ref="C73:D73"/>
    <mergeCell ref="C41:D41"/>
    <mergeCell ref="C30:D30"/>
    <mergeCell ref="C35:D35"/>
    <mergeCell ref="C36:D36"/>
    <mergeCell ref="C37:D37"/>
    <mergeCell ref="C38:D38"/>
    <mergeCell ref="C39:D39"/>
    <mergeCell ref="C48:D48"/>
    <mergeCell ref="C49:D49"/>
    <mergeCell ref="C42:D42"/>
    <mergeCell ref="C43:D43"/>
    <mergeCell ref="C44:D44"/>
    <mergeCell ref="C45:D45"/>
    <mergeCell ref="C46:D46"/>
    <mergeCell ref="C47:D47"/>
    <mergeCell ref="C28:D28"/>
    <mergeCell ref="C29:D29"/>
    <mergeCell ref="C18:D18"/>
    <mergeCell ref="C19:D19"/>
    <mergeCell ref="C20:D20"/>
    <mergeCell ref="C21:D21"/>
    <mergeCell ref="C22:D22"/>
    <mergeCell ref="C23:D23"/>
    <mergeCell ref="C40:D40"/>
    <mergeCell ref="C2:D2"/>
    <mergeCell ref="C3:D3"/>
    <mergeCell ref="C4:D4"/>
    <mergeCell ref="C5:D5"/>
    <mergeCell ref="C6:D6"/>
    <mergeCell ref="A31:D31"/>
    <mergeCell ref="A32:D32"/>
    <mergeCell ref="A34:D34"/>
    <mergeCell ref="A35:B35"/>
    <mergeCell ref="C12:D12"/>
    <mergeCell ref="C13:D13"/>
    <mergeCell ref="C14:D14"/>
    <mergeCell ref="C15:D15"/>
    <mergeCell ref="C16:D16"/>
    <mergeCell ref="C17:D17"/>
    <mergeCell ref="C7:D7"/>
    <mergeCell ref="C8:D8"/>
    <mergeCell ref="C9:D9"/>
    <mergeCell ref="C10:D10"/>
    <mergeCell ref="C11:D11"/>
    <mergeCell ref="C24:D24"/>
    <mergeCell ref="C25:D25"/>
    <mergeCell ref="C26:D26"/>
    <mergeCell ref="C27:D27"/>
    <mergeCell ref="C118:D118"/>
    <mergeCell ref="C119:D119"/>
    <mergeCell ref="A123:D123"/>
    <mergeCell ref="A124:D124"/>
    <mergeCell ref="A125:D125"/>
    <mergeCell ref="A48:B48"/>
    <mergeCell ref="A71:D71"/>
    <mergeCell ref="A72:D72"/>
    <mergeCell ref="A73:B73"/>
    <mergeCell ref="C76:D76"/>
    <mergeCell ref="C77:D77"/>
    <mergeCell ref="A85:B85"/>
    <mergeCell ref="A97:B97"/>
    <mergeCell ref="C117:D117"/>
    <mergeCell ref="C50:D50"/>
    <mergeCell ref="C51:D51"/>
    <mergeCell ref="C52:D52"/>
    <mergeCell ref="C53:D53"/>
    <mergeCell ref="C54:D54"/>
    <mergeCell ref="C55:D55"/>
    <mergeCell ref="C62:D62"/>
    <mergeCell ref="C63:D63"/>
    <mergeCell ref="C64:D64"/>
    <mergeCell ref="C65:D65"/>
  </mergeCells>
  <phoneticPr fontId="17" type="noConversion"/>
  <conditionalFormatting sqref="A75:A84 A86:A95">
    <cfRule type="cellIs" dxfId="0" priority="1" operator="equal">
      <formula>0</formula>
    </cfRule>
  </conditionalFormatting>
  <pageMargins left="0.70866141732283472" right="0.70866141732283472" top="0.62992125984251968" bottom="0.78740157480314965" header="0.31496062992125984" footer="0.31496062992125984"/>
  <pageSetup paperSize="9" scale="58" firstPageNumber="0" orientation="landscape" horizontalDpi="300" verticalDpi="300" r:id="rId1"/>
  <headerFooter alignWithMargins="0">
    <oddHeader>&amp;A</oddHeader>
    <oddFooter>&amp;LService Kalkulationstool 2021 Version 3&amp;Cc/o IG Freie Theaterarbeit 
Gumpendorfer Straße 63B, A - 1060 WIen&amp;R&amp;P</oddFooter>
  </headerFooter>
  <rowBreaks count="2" manualBreakCount="2">
    <brk id="33" max="3" man="1"/>
    <brk id="71" max="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Infos</vt:lpstr>
      <vt:lpstr>++Bruttolohnrechner++</vt:lpstr>
      <vt:lpstr>A) Personal Künstlerisch</vt:lpstr>
      <vt:lpstr>B) Personal Verwaltung</vt:lpstr>
      <vt:lpstr>C) SACHAUFWAND</vt:lpstr>
      <vt:lpstr>D) Einnahmen-Ausgaben ab 5001€</vt:lpstr>
      <vt:lpstr>'A) Personal Künstlerisch'!Druckbereich</vt:lpstr>
      <vt:lpstr>'B) Personal Verwaltung'!Druckbereich</vt:lpstr>
      <vt:lpstr>'C) SACHAUFWAND'!Druckbereich</vt:lpstr>
      <vt:lpstr>'D) Einnahmen-Ausgaben ab 5001€'!Druckbereich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cp:lastPrinted>2021-10-21T08:19:57Z</cp:lastPrinted>
  <dcterms:created xsi:type="dcterms:W3CDTF">2020-08-25T10:50:37Z</dcterms:created>
  <dcterms:modified xsi:type="dcterms:W3CDTF">2021-10-21T08:21:41Z</dcterms:modified>
</cp:coreProperties>
</file>