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codeName="DieseArbeitsmappe"/>
  <mc:AlternateContent xmlns:mc="http://schemas.openxmlformats.org/markup-compatibility/2006">
    <mc:Choice Requires="x15">
      <x15ac:absPath xmlns:x15ac="http://schemas.microsoft.com/office/spreadsheetml/2010/11/ac" url="/Volumes/IGFT/Kalkulationstool 2020/Version 2/"/>
    </mc:Choice>
  </mc:AlternateContent>
  <xr:revisionPtr revIDLastSave="0" documentId="13_ncr:1_{319F0232-B292-7644-B262-97111F80BB6D}" xr6:coauthVersionLast="36" xr6:coauthVersionMax="46" xr10:uidLastSave="{00000000-0000-0000-0000-000000000000}"/>
  <bookViews>
    <workbookView xWindow="0" yWindow="500" windowWidth="28680" windowHeight="17060" activeTab="2" xr2:uid="{00000000-000D-0000-FFFF-FFFF00000000}"/>
  </bookViews>
  <sheets>
    <sheet name="Infos" sheetId="1" r:id="rId1"/>
    <sheet name="Ausfüllhilfe" sheetId="2" r:id="rId2"/>
    <sheet name="++Bruttolohnrechner++" sheetId="8" r:id="rId3"/>
    <sheet name="A) Personal Künstlerisch" sheetId="3" r:id="rId4"/>
    <sheet name="B) Personal Verwaltung" sheetId="7" r:id="rId5"/>
    <sheet name="C) SACHAUFWAND" sheetId="6" r:id="rId6"/>
    <sheet name="D) Einnahmen-Ausgaben ab 5001€" sheetId="5" r:id="rId7"/>
  </sheets>
  <definedNames>
    <definedName name="_xlnm.Print_Area" localSheetId="3">'A) Personal Künstlerisch'!$B$2:$H$81</definedName>
    <definedName name="_xlnm.Print_Area" localSheetId="4">'B) Personal Verwaltung'!$B$1:$G$18</definedName>
    <definedName name="_xlnm.Print_Area" localSheetId="5">'C) SACHAUFWAND'!$B$1:$G$52</definedName>
    <definedName name="_xlnm.Print_Area" localSheetId="6">'D) Einnahmen-Ausgaben ab 5001€'!$A$1:$D$120</definedName>
  </definedNames>
  <calcPr calcId="181029"/>
</workbook>
</file>

<file path=xl/calcChain.xml><?xml version="1.0" encoding="utf-8"?>
<calcChain xmlns="http://schemas.openxmlformats.org/spreadsheetml/2006/main">
  <c r="C71" i="3" l="1"/>
  <c r="C72" i="3"/>
  <c r="E5" i="8" l="1"/>
  <c r="F5" i="8" s="1"/>
  <c r="K4" i="8" s="1"/>
  <c r="N4" i="8" s="1"/>
  <c r="D34" i="8"/>
  <c r="F34" i="8" s="1"/>
  <c r="G34" i="8" s="1"/>
  <c r="H34" i="8" s="1"/>
  <c r="B34" i="8"/>
  <c r="D33" i="8"/>
  <c r="F33" i="8" s="1"/>
  <c r="G33" i="8" s="1"/>
  <c r="H33" i="8" s="1"/>
  <c r="B33" i="8"/>
  <c r="D32" i="8"/>
  <c r="F32" i="8" s="1"/>
  <c r="G32" i="8" s="1"/>
  <c r="H32" i="8" s="1"/>
  <c r="B32" i="8"/>
  <c r="D31" i="8"/>
  <c r="F31" i="8" s="1"/>
  <c r="G31" i="8" s="1"/>
  <c r="H31" i="8" s="1"/>
  <c r="B31" i="8"/>
  <c r="D30" i="8"/>
  <c r="F30" i="8" s="1"/>
  <c r="G30" i="8" s="1"/>
  <c r="H30" i="8" s="1"/>
  <c r="B30" i="8"/>
  <c r="D29" i="8"/>
  <c r="F29" i="8" s="1"/>
  <c r="G29" i="8" s="1"/>
  <c r="H29" i="8" s="1"/>
  <c r="B29" i="8"/>
  <c r="D28" i="8"/>
  <c r="F28" i="8" s="1"/>
  <c r="G28" i="8" s="1"/>
  <c r="H28" i="8" s="1"/>
  <c r="B28" i="8"/>
  <c r="D27" i="8"/>
  <c r="F27" i="8" s="1"/>
  <c r="G27" i="8" s="1"/>
  <c r="H27" i="8" s="1"/>
  <c r="B27" i="8"/>
  <c r="B18" i="8"/>
  <c r="H6" i="8"/>
  <c r="E8" i="8"/>
  <c r="L6" i="8" s="1"/>
  <c r="J4" i="8"/>
  <c r="H4" i="8"/>
  <c r="I4" i="8" s="1"/>
  <c r="J6" i="8" l="1"/>
  <c r="F8" i="8"/>
  <c r="N6" i="8" s="1"/>
  <c r="H9" i="8" l="1"/>
  <c r="D19" i="8"/>
  <c r="D17" i="8" l="1"/>
  <c r="D15" i="8"/>
  <c r="D13" i="8"/>
  <c r="D18" i="8"/>
  <c r="D16" i="8"/>
  <c r="D14" i="8"/>
  <c r="D12" i="8"/>
  <c r="M9" i="8"/>
  <c r="C12" i="8"/>
  <c r="C17" i="8" l="1"/>
  <c r="C15" i="8"/>
  <c r="C13" i="8"/>
  <c r="C14" i="8"/>
  <c r="C16" i="8"/>
  <c r="C18" i="8" l="1"/>
  <c r="C19" i="8" s="1"/>
  <c r="B46" i="3" l="1"/>
  <c r="B47" i="3"/>
  <c r="E30" i="6" l="1"/>
  <c r="B96" i="5" s="1"/>
  <c r="E31" i="6"/>
  <c r="B97" i="5" s="1"/>
  <c r="E32" i="6"/>
  <c r="B98" i="5" s="1"/>
  <c r="E33" i="6"/>
  <c r="B99" i="5" s="1"/>
  <c r="E34" i="6"/>
  <c r="B100" i="5" s="1"/>
  <c r="E35" i="6"/>
  <c r="B101" i="5" s="1"/>
  <c r="E36" i="6"/>
  <c r="B102" i="5" s="1"/>
  <c r="E37" i="6"/>
  <c r="B103" i="5" s="1"/>
  <c r="E38" i="6"/>
  <c r="B104" i="5" s="1"/>
  <c r="E39" i="6"/>
  <c r="B105" i="5" s="1"/>
  <c r="E40" i="6"/>
  <c r="B106" i="5" s="1"/>
  <c r="E41" i="6"/>
  <c r="B107" i="5" s="1"/>
  <c r="E42" i="6"/>
  <c r="B108" i="5" s="1"/>
  <c r="E43" i="6"/>
  <c r="B109" i="5" s="1"/>
  <c r="E44" i="6"/>
  <c r="B110" i="5" s="1"/>
  <c r="E45" i="6"/>
  <c r="B111" i="5" s="1"/>
  <c r="E46" i="6"/>
  <c r="B112" i="5" s="1"/>
  <c r="E47" i="6"/>
  <c r="B113" i="5" s="1"/>
  <c r="E48" i="6"/>
  <c r="B114" i="5" s="1"/>
  <c r="E29" i="6"/>
  <c r="B95" i="5" s="1"/>
  <c r="E6" i="6"/>
  <c r="B55" i="5" s="1"/>
  <c r="E7" i="6"/>
  <c r="B56" i="5" s="1"/>
  <c r="E8" i="6"/>
  <c r="B57" i="5" s="1"/>
  <c r="E9" i="6"/>
  <c r="B58" i="5" s="1"/>
  <c r="E10" i="6"/>
  <c r="B59" i="5" s="1"/>
  <c r="E11" i="6"/>
  <c r="B60" i="5" s="1"/>
  <c r="E12" i="6"/>
  <c r="B61" i="5" s="1"/>
  <c r="E13" i="6"/>
  <c r="B62" i="5" s="1"/>
  <c r="E14" i="6"/>
  <c r="B63" i="5" s="1"/>
  <c r="E15" i="6"/>
  <c r="B64" i="5" s="1"/>
  <c r="E16" i="6"/>
  <c r="B65" i="5" s="1"/>
  <c r="E17" i="6"/>
  <c r="B66" i="5" s="1"/>
  <c r="E18" i="6"/>
  <c r="B67" i="5" s="1"/>
  <c r="E19" i="6"/>
  <c r="B68" i="5" s="1"/>
  <c r="E20" i="6"/>
  <c r="B69" i="5" s="1"/>
  <c r="E21" i="6"/>
  <c r="B70" i="5" s="1"/>
  <c r="E22" i="6"/>
  <c r="B71" i="5" s="1"/>
  <c r="E23" i="6"/>
  <c r="B72" i="5" s="1"/>
  <c r="E24" i="6"/>
  <c r="B73" i="5" s="1"/>
  <c r="E5" i="6"/>
  <c r="B54" i="5" s="1"/>
  <c r="F4" i="7"/>
  <c r="F5" i="7"/>
  <c r="F6" i="7"/>
  <c r="F7" i="7"/>
  <c r="F8" i="7"/>
  <c r="F9" i="7"/>
  <c r="F10" i="7"/>
  <c r="F11" i="7"/>
  <c r="F12" i="7"/>
  <c r="F3" i="7"/>
  <c r="B58" i="3" l="1"/>
  <c r="B59" i="3"/>
  <c r="B60" i="3"/>
  <c r="B61" i="3"/>
  <c r="B62" i="3"/>
  <c r="B63" i="3"/>
  <c r="B64" i="3"/>
  <c r="B65" i="3"/>
  <c r="B66" i="3"/>
  <c r="B57" i="3"/>
  <c r="C69" i="3"/>
  <c r="C70" i="3"/>
  <c r="C68" i="3"/>
  <c r="C58" i="3"/>
  <c r="C59" i="3"/>
  <c r="C60" i="3"/>
  <c r="C61" i="3"/>
  <c r="C62" i="3"/>
  <c r="C63" i="3"/>
  <c r="C64" i="3"/>
  <c r="C65" i="3"/>
  <c r="C66" i="3"/>
  <c r="C57" i="3"/>
  <c r="C47" i="3"/>
  <c r="C48" i="3"/>
  <c r="C49" i="3"/>
  <c r="C50" i="3"/>
  <c r="C51" i="3"/>
  <c r="C52" i="3"/>
  <c r="C53" i="3"/>
  <c r="C54" i="3"/>
  <c r="C55" i="3"/>
  <c r="C46" i="3"/>
  <c r="G38" i="3"/>
  <c r="G39" i="3"/>
  <c r="G40" i="3"/>
  <c r="G41" i="3"/>
  <c r="G37" i="3"/>
  <c r="G27" i="3"/>
  <c r="G28" i="3"/>
  <c r="G29" i="3"/>
  <c r="G30" i="3"/>
  <c r="G31" i="3"/>
  <c r="G32" i="3"/>
  <c r="G33" i="3"/>
  <c r="G34" i="3"/>
  <c r="G35" i="3"/>
  <c r="G26" i="3"/>
  <c r="G16" i="3"/>
  <c r="G17" i="3"/>
  <c r="G18" i="3"/>
  <c r="G19" i="3"/>
  <c r="G20" i="3"/>
  <c r="G21" i="3"/>
  <c r="G22" i="3"/>
  <c r="G23" i="3"/>
  <c r="G24" i="3"/>
  <c r="G5" i="3"/>
  <c r="G6" i="3"/>
  <c r="G7" i="3"/>
  <c r="G8" i="3"/>
  <c r="G9" i="3"/>
  <c r="G10" i="3"/>
  <c r="G11" i="3"/>
  <c r="G12" i="3"/>
  <c r="G13" i="3"/>
  <c r="H13" i="3" s="1"/>
  <c r="G58" i="3" l="1"/>
  <c r="G59" i="3"/>
  <c r="G60" i="3"/>
  <c r="G61" i="3"/>
  <c r="G62" i="3"/>
  <c r="G63" i="3"/>
  <c r="G64" i="3"/>
  <c r="G65" i="3"/>
  <c r="G66" i="3"/>
  <c r="G57" i="3"/>
  <c r="G47" i="3"/>
  <c r="G48" i="3"/>
  <c r="G49" i="3"/>
  <c r="G50" i="3"/>
  <c r="G51" i="3"/>
  <c r="G52" i="3"/>
  <c r="G53" i="3"/>
  <c r="G54" i="3"/>
  <c r="G55" i="3"/>
  <c r="G46" i="3"/>
  <c r="G15" i="3"/>
  <c r="H15" i="3" s="1"/>
  <c r="G4" i="3"/>
  <c r="H4" i="3" s="1"/>
  <c r="H5" i="3"/>
  <c r="G69" i="3"/>
  <c r="G70" i="3"/>
  <c r="G71" i="3"/>
  <c r="G72" i="3"/>
  <c r="G68" i="3"/>
  <c r="C73" i="3" l="1"/>
  <c r="A82" i="5" l="1"/>
  <c r="B69" i="3"/>
  <c r="B70" i="3"/>
  <c r="B71" i="3"/>
  <c r="B72" i="3"/>
  <c r="B68" i="3"/>
  <c r="H39" i="3" l="1"/>
  <c r="H70" i="3" s="1"/>
  <c r="H38" i="3"/>
  <c r="H69" i="3" s="1"/>
  <c r="H40" i="3"/>
  <c r="H71" i="3" s="1"/>
  <c r="H41" i="3"/>
  <c r="H72" i="3" s="1"/>
  <c r="H37" i="3"/>
  <c r="H35" i="3"/>
  <c r="H66" i="3" s="1"/>
  <c r="F78" i="3"/>
  <c r="F79" i="3"/>
  <c r="A96" i="5"/>
  <c r="A97" i="5"/>
  <c r="A98" i="5"/>
  <c r="A99" i="5"/>
  <c r="A100" i="5"/>
  <c r="A101" i="5"/>
  <c r="A102" i="5"/>
  <c r="A103" i="5"/>
  <c r="A104" i="5"/>
  <c r="A105" i="5"/>
  <c r="A106" i="5"/>
  <c r="A107" i="5"/>
  <c r="A108" i="5"/>
  <c r="A109" i="5"/>
  <c r="A110" i="5"/>
  <c r="A111" i="5"/>
  <c r="A112" i="5"/>
  <c r="A113" i="5"/>
  <c r="A114" i="5"/>
  <c r="A95" i="5"/>
  <c r="A55" i="5"/>
  <c r="A56" i="5"/>
  <c r="A57" i="5"/>
  <c r="A58" i="5"/>
  <c r="A59" i="5"/>
  <c r="A60" i="5"/>
  <c r="A61" i="5"/>
  <c r="A62" i="5"/>
  <c r="A63" i="5"/>
  <c r="A64" i="5"/>
  <c r="A65" i="5"/>
  <c r="A66" i="5"/>
  <c r="A67" i="5"/>
  <c r="A68" i="5"/>
  <c r="A69" i="5"/>
  <c r="A70" i="5"/>
  <c r="A71" i="5"/>
  <c r="A72" i="5"/>
  <c r="A73" i="5"/>
  <c r="A54" i="5"/>
  <c r="A43" i="5"/>
  <c r="A44" i="5"/>
  <c r="A45" i="5"/>
  <c r="A46" i="5"/>
  <c r="A47" i="5"/>
  <c r="A48" i="5"/>
  <c r="A49" i="5"/>
  <c r="A50" i="5"/>
  <c r="A51" i="5"/>
  <c r="B18" i="5"/>
  <c r="B34" i="5"/>
  <c r="B48" i="3"/>
  <c r="B49" i="3"/>
  <c r="B50" i="3"/>
  <c r="B51" i="3"/>
  <c r="B52" i="3"/>
  <c r="B53" i="3"/>
  <c r="B54" i="3"/>
  <c r="B55" i="3"/>
  <c r="B35" i="5" l="1"/>
  <c r="E79" i="3"/>
  <c r="H68" i="3"/>
  <c r="A92" i="5"/>
  <c r="A91" i="5"/>
  <c r="A90" i="5"/>
  <c r="A89" i="5"/>
  <c r="A88" i="5"/>
  <c r="A87" i="5"/>
  <c r="A86" i="5"/>
  <c r="A85" i="5"/>
  <c r="A84" i="5"/>
  <c r="A83" i="5"/>
  <c r="A42" i="5"/>
  <c r="G12" i="7"/>
  <c r="B51" i="5" s="1"/>
  <c r="G11" i="7"/>
  <c r="B50" i="5" s="1"/>
  <c r="G10" i="7"/>
  <c r="B49" i="5" s="1"/>
  <c r="G9" i="7"/>
  <c r="B48" i="5" s="1"/>
  <c r="G8" i="7"/>
  <c r="B47" i="5" s="1"/>
  <c r="G7" i="7"/>
  <c r="B46" i="5" s="1"/>
  <c r="G6" i="7"/>
  <c r="B45" i="5" s="1"/>
  <c r="G5" i="7"/>
  <c r="B44" i="5" s="1"/>
  <c r="G4" i="7"/>
  <c r="B43" i="5" s="1"/>
  <c r="G3" i="7"/>
  <c r="B42" i="5" s="1"/>
  <c r="F77" i="3"/>
  <c r="H26" i="3"/>
  <c r="H46" i="3"/>
  <c r="D79" i="3" l="1"/>
  <c r="H11" i="3"/>
  <c r="B90" i="5" s="1"/>
  <c r="H20" i="3"/>
  <c r="H51" i="3" s="1"/>
  <c r="H29" i="3"/>
  <c r="H60" i="3" s="1"/>
  <c r="H33" i="3"/>
  <c r="H64" i="3" s="1"/>
  <c r="H12" i="3"/>
  <c r="B91" i="5" s="1"/>
  <c r="H17" i="3"/>
  <c r="H48" i="3" s="1"/>
  <c r="H21" i="3"/>
  <c r="H52" i="3" s="1"/>
  <c r="H30" i="3"/>
  <c r="H61" i="3" s="1"/>
  <c r="H34" i="3"/>
  <c r="H65" i="3" s="1"/>
  <c r="H9" i="3"/>
  <c r="B88" i="5" s="1"/>
  <c r="B92" i="5"/>
  <c r="H18" i="3"/>
  <c r="H49" i="3" s="1"/>
  <c r="H22" i="3"/>
  <c r="H53" i="3" s="1"/>
  <c r="H27" i="3"/>
  <c r="H58" i="3" s="1"/>
  <c r="H31" i="3"/>
  <c r="H62" i="3" s="1"/>
  <c r="H7" i="3"/>
  <c r="B86" i="5" s="1"/>
  <c r="H16" i="3"/>
  <c r="H47" i="3" s="1"/>
  <c r="H24" i="3"/>
  <c r="H55" i="3" s="1"/>
  <c r="H8" i="3"/>
  <c r="B87" i="5" s="1"/>
  <c r="H6" i="3"/>
  <c r="H10" i="3"/>
  <c r="B89" i="5" s="1"/>
  <c r="H19" i="3"/>
  <c r="H50" i="3" s="1"/>
  <c r="H23" i="3"/>
  <c r="H54" i="3" s="1"/>
  <c r="H28" i="3"/>
  <c r="H59" i="3" s="1"/>
  <c r="H32" i="3"/>
  <c r="H63" i="3" s="1"/>
  <c r="H57" i="3"/>
  <c r="B84" i="5"/>
  <c r="B52" i="5"/>
  <c r="B115" i="5"/>
  <c r="B74" i="5"/>
  <c r="B83" i="5"/>
  <c r="C13" i="7"/>
  <c r="E49" i="6"/>
  <c r="E25" i="6"/>
  <c r="D77" i="3" l="1"/>
  <c r="C51" i="6"/>
  <c r="E76" i="3"/>
  <c r="D76" i="3"/>
  <c r="D78" i="3"/>
  <c r="B81" i="5" s="1"/>
  <c r="B82" i="5"/>
  <c r="E78" i="3"/>
  <c r="B75" i="5"/>
  <c r="C42" i="3"/>
  <c r="E77" i="3"/>
  <c r="B85" i="5"/>
  <c r="D80" i="3" l="1"/>
  <c r="B80" i="5"/>
  <c r="B93" i="5" s="1"/>
  <c r="B116" i="5" s="1"/>
  <c r="B118" i="5" s="1"/>
  <c r="B119" i="5" s="1"/>
</calcChain>
</file>

<file path=xl/sharedStrings.xml><?xml version="1.0" encoding="utf-8"?>
<sst xmlns="http://schemas.openxmlformats.org/spreadsheetml/2006/main" count="445" uniqueCount="262">
  <si>
    <t>Informationen</t>
  </si>
  <si>
    <t>Merkmale Selbstständige</t>
  </si>
  <si>
    <t>Merkmale Angestellte</t>
  </si>
  <si>
    <t>Werkvertrag / Honorarnote</t>
  </si>
  <si>
    <t>Dienstvertrag</t>
  </si>
  <si>
    <t>Schuldet einen Erfolg/ein Werk</t>
  </si>
  <si>
    <t>schuldet eine Leistung</t>
  </si>
  <si>
    <t>Zielschuldverhältnis</t>
  </si>
  <si>
    <t>Dauerschuldverhältnis</t>
  </si>
  <si>
    <t>persönliche Unabhängigkeit</t>
  </si>
  <si>
    <t>Weisungsgebundenheit</t>
  </si>
  <si>
    <t xml:space="preserve">nicht Weisungsgebunden hinsichtlich: </t>
  </si>
  <si>
    <t xml:space="preserve">Vorgabe von: </t>
  </si>
  <si>
    <t>Arbeitsort</t>
  </si>
  <si>
    <t>Arbeitszeit</t>
  </si>
  <si>
    <t>Arbeitsverhalten</t>
  </si>
  <si>
    <t>Arbeitsmittel</t>
  </si>
  <si>
    <t>sachliche Weisungen möglich</t>
  </si>
  <si>
    <t>arbeitet mit eigenen Betriebsmitteln</t>
  </si>
  <si>
    <t>organisatorische Eingliederung</t>
  </si>
  <si>
    <t>nicht in den Betrieb/Organisation eingegliedert</t>
  </si>
  <si>
    <t>fehlendes Unternehmerrisiko</t>
  </si>
  <si>
    <t>Vertretungsrecht</t>
  </si>
  <si>
    <t>trägt das wirtschaftliche Risiko für seinen Auftrag</t>
  </si>
  <si>
    <t xml:space="preserve">Beispiele: </t>
  </si>
  <si>
    <t>Bühnenbildner*innen</t>
  </si>
  <si>
    <t>Tänzer*innen</t>
  </si>
  <si>
    <t>Dramaturg*innen</t>
  </si>
  <si>
    <t>Schauspieler*innen</t>
  </si>
  <si>
    <t>Produktionsleiter*innen</t>
  </si>
  <si>
    <t>Assistent*innen</t>
  </si>
  <si>
    <t>Regie</t>
  </si>
  <si>
    <t>Choreographie</t>
  </si>
  <si>
    <t>Ausschlaggebend ist nicht die Bezeichnung der Tätigkeit, sondern welche der oben angeführten Merkmale insgesamt überwiegen.</t>
  </si>
  <si>
    <t xml:space="preserve">Honoraruntergrenze/ Empfehlung: </t>
  </si>
  <si>
    <t>Woche = 5 Tage</t>
  </si>
  <si>
    <t>kein 13./14. Gehalt</t>
  </si>
  <si>
    <t>Tagesgehalt (Proben) = 8 Stunden</t>
  </si>
  <si>
    <t xml:space="preserve">DETAILBERECHNUNGEN für Anstellungen siehe auch: </t>
  </si>
  <si>
    <t xml:space="preserve">Formel für Umrechnung Wochenkosten: </t>
  </si>
  <si>
    <t>https://rechner.cpulohn.at/bmf.gv.at/familienbonusplus/#bruttoNetto</t>
  </si>
  <si>
    <t>Kosten pro Woche x 52 / 12</t>
  </si>
  <si>
    <t>IG NETZ Information</t>
  </si>
  <si>
    <t>Weitere Information zu IG NETZ</t>
  </si>
  <si>
    <t>https://freietheater.at/service/ig-netz/</t>
  </si>
  <si>
    <t>Ausfüllhilfe</t>
  </si>
  <si>
    <t>Beispiele</t>
  </si>
  <si>
    <t xml:space="preserve">Personalaufwand Verwaltung: </t>
  </si>
  <si>
    <t>Personalaufwand Künstler./Wissensch</t>
  </si>
  <si>
    <t>Projektleitung</t>
  </si>
  <si>
    <t>Künstlerische Leitung</t>
  </si>
  <si>
    <t>Recherche</t>
  </si>
  <si>
    <t xml:space="preserve">Bühnenbild - Requisite - Kostüme </t>
  </si>
  <si>
    <t>Organisation</t>
  </si>
  <si>
    <t>Workshops</t>
  </si>
  <si>
    <t>Dramaturgie</t>
  </si>
  <si>
    <t>Graphik/Werbung</t>
  </si>
  <si>
    <t xml:space="preserve">Assistenzen (künstlerischer Betrieb) </t>
  </si>
  <si>
    <t>Steuerberatung</t>
  </si>
  <si>
    <t>Darstellter*innen/Musiker*innen</t>
  </si>
  <si>
    <t>Diverses</t>
  </si>
  <si>
    <t>Technik</t>
  </si>
  <si>
    <t>Sachaufwand Verwaltung:</t>
  </si>
  <si>
    <t>Sachaufwand Künstler./Wissensch</t>
  </si>
  <si>
    <t>Übersetzungen</t>
  </si>
  <si>
    <t>Aufwand Bühnenbild - Requisiten - Kostüme</t>
  </si>
  <si>
    <t>Reisen Inland (Fahrt, Nächtigung, Verpflegung)</t>
  </si>
  <si>
    <t>Transporte Bühnenbild - Requisiten - Kostüme</t>
  </si>
  <si>
    <t>Reisen Ausland (Fahrt, Nächtigung, Verpflegung)</t>
  </si>
  <si>
    <t>Catering (Speisen und Getränke)</t>
  </si>
  <si>
    <t>Fracht, Transport durch Dritte, Botendienst</t>
  </si>
  <si>
    <t xml:space="preserve">Produktionskosten div. </t>
  </si>
  <si>
    <t>Paketgebühren, Porto</t>
  </si>
  <si>
    <t>Produktionskosten DVD</t>
  </si>
  <si>
    <t>Telefon - Fax</t>
  </si>
  <si>
    <t>Technische Einrichtungen (Ton, Licht, ...)</t>
  </si>
  <si>
    <t>Internet</t>
  </si>
  <si>
    <t>Aufwand für Miete Technik</t>
  </si>
  <si>
    <t>Miete, Pacht</t>
  </si>
  <si>
    <t>Transport Einrichtungen (Ton, Licht, ...)</t>
  </si>
  <si>
    <t>Lizenzgebühren</t>
  </si>
  <si>
    <t>Fotomaterial und Fotoausarbeitung</t>
  </si>
  <si>
    <t>Haftpflichtversicherung</t>
  </si>
  <si>
    <t>Aufwand CD, Tonträger, DVD</t>
  </si>
  <si>
    <t>Buchhaltung, Lohnverrechnung</t>
  </si>
  <si>
    <t>Aufwand für Programme</t>
  </si>
  <si>
    <t>AKM Jahresabgabe</t>
  </si>
  <si>
    <t>Aufwand Fach- u. Rollenbücher; Libretti, Partituren</t>
  </si>
  <si>
    <t>Sonstige Aufwendungen</t>
  </si>
  <si>
    <t>Aufführungsrechte (Lizenzen, Tantiemen...)</t>
  </si>
  <si>
    <t>Marketing, PR, Werbung für Produktionen</t>
  </si>
  <si>
    <t>Transporte PR, Werbung für Produktionen</t>
  </si>
  <si>
    <t>Miete Veranstaltungsräumlichkeiten</t>
  </si>
  <si>
    <t>Strom, Gas, Heizung von Veranstaltungsräumen</t>
  </si>
  <si>
    <t>Sonst. künstler. Aufwand</t>
  </si>
  <si>
    <t xml:space="preserve">Anzahl / Tage </t>
  </si>
  <si>
    <t>Stunden pro Tag/Durchschnitt</t>
  </si>
  <si>
    <t>REALKOSTEN pro Tag</t>
  </si>
  <si>
    <t>VORSTELLUNGEN</t>
  </si>
  <si>
    <t xml:space="preserve">Anzahl der Vorstellungen/ Vorstellungstage </t>
  </si>
  <si>
    <t xml:space="preserve">KALKULATIONSTOOL </t>
  </si>
  <si>
    <t>Einnahmen- und Ausgabenaufstellung für Förderungen ab € 5.001,--</t>
  </si>
  <si>
    <t>Antragsteller*in:</t>
  </si>
  <si>
    <t>XXX</t>
  </si>
  <si>
    <t xml:space="preserve">Projekttitel: </t>
  </si>
  <si>
    <t>xxx</t>
  </si>
  <si>
    <t>Jahr:</t>
  </si>
  <si>
    <t>20xx</t>
  </si>
  <si>
    <t>EINNAHMEN</t>
  </si>
  <si>
    <t>ANSUCHEN</t>
  </si>
  <si>
    <t>Kommentar</t>
  </si>
  <si>
    <t>A) SUBVENTIONEN</t>
  </si>
  <si>
    <t>in EURO</t>
  </si>
  <si>
    <t>Subvention MA 7</t>
  </si>
  <si>
    <t xml:space="preserve">Subvention Bezirk … </t>
  </si>
  <si>
    <t>Subvention Stadt Wien, MA …</t>
  </si>
  <si>
    <t>Subvention Bund</t>
  </si>
  <si>
    <t>Subvention andere …</t>
  </si>
  <si>
    <t>…</t>
  </si>
  <si>
    <t>Summe SUBVENTIONEN</t>
  </si>
  <si>
    <t>B) EINNAHMEN DIVERSE</t>
  </si>
  <si>
    <t>Summe EINNAHMEN DIVERSE</t>
  </si>
  <si>
    <t>EINNAHMEN GESAMT *)</t>
  </si>
  <si>
    <r>
      <t xml:space="preserve">*) Beim </t>
    </r>
    <r>
      <rPr>
        <b/>
        <sz val="11"/>
        <color indexed="8"/>
        <rFont val="Calibri"/>
        <family val="2"/>
      </rPr>
      <t>Ansuchen</t>
    </r>
    <r>
      <rPr>
        <sz val="11"/>
        <color indexed="8"/>
        <rFont val="Calibri"/>
        <family val="2"/>
      </rPr>
      <t xml:space="preserve"> müssen die </t>
    </r>
    <r>
      <rPr>
        <b/>
        <sz val="11"/>
        <color indexed="8"/>
        <rFont val="Calibri"/>
        <family val="2"/>
      </rPr>
      <t xml:space="preserve">Einnahmen Gesamt </t>
    </r>
    <r>
      <rPr>
        <sz val="11"/>
        <color indexed="8"/>
        <rFont val="Calibri"/>
        <family val="2"/>
      </rPr>
      <t xml:space="preserve">mit den </t>
    </r>
    <r>
      <rPr>
        <b/>
        <sz val="11"/>
        <color indexed="8"/>
        <rFont val="Calibri"/>
        <family val="2"/>
      </rPr>
      <t>Ausgaben Gesamt</t>
    </r>
    <r>
      <rPr>
        <sz val="11"/>
        <color indexed="8"/>
        <rFont val="Calibri"/>
        <family val="2"/>
      </rPr>
      <t xml:space="preserve"> übereinstimmen, der </t>
    </r>
    <r>
      <rPr>
        <b/>
        <sz val="11"/>
        <color indexed="8"/>
        <rFont val="Calibri"/>
        <family val="2"/>
      </rPr>
      <t>Saldo</t>
    </r>
    <r>
      <rPr>
        <sz val="11"/>
        <color indexed="8"/>
        <rFont val="Calibri"/>
        <family val="2"/>
      </rPr>
      <t xml:space="preserve"> muss 0 sein</t>
    </r>
  </si>
  <si>
    <t>AUSGABEN **)</t>
  </si>
  <si>
    <r>
      <t xml:space="preserve">A) VERWALTUNGSKOSTEN </t>
    </r>
    <r>
      <rPr>
        <i/>
        <sz val="12"/>
        <color indexed="8"/>
        <rFont val="Calibri"/>
        <family val="2"/>
      </rPr>
      <t>in EURO</t>
    </r>
  </si>
  <si>
    <t>ZWISCHENSUMME PAW</t>
  </si>
  <si>
    <t>SACHAUFWAND:</t>
  </si>
  <si>
    <t>ZWISCHENSUMME SACHAUFWAND</t>
  </si>
  <si>
    <t>SUMME VERWALTUNGSKOSTEN</t>
  </si>
  <si>
    <t xml:space="preserve">B) Künstler./Wissensch. Kosten in EURO </t>
  </si>
  <si>
    <t>SUMME Künstler./Wissensch Kosten</t>
  </si>
  <si>
    <t>AUSGABEN GESAMT *)</t>
  </si>
  <si>
    <t>SALDO *)</t>
  </si>
  <si>
    <t>*) Beim Ansuchen müssen die Einnahmen Gesamt mit den Ausgaben Gesamt übereinstimmen, der Saldo muss 0 sein</t>
  </si>
  <si>
    <t>Faktor</t>
  </si>
  <si>
    <t>Kosten in Euro</t>
  </si>
  <si>
    <t>ZWISCHENSUMME VERWALTUNG SACHAUFWAND</t>
  </si>
  <si>
    <t>ZWISCHENSUMME KÜNSTLER:/WISSENSCH. SACHAUFWAND</t>
  </si>
  <si>
    <t>Personalaufwand</t>
  </si>
  <si>
    <r>
      <t>Wenn das monatliche Dienstgeber-Brutto für Angestellte 2.685</t>
    </r>
    <r>
      <rPr>
        <b/>
        <sz val="11"/>
        <color indexed="8"/>
        <rFont val="Calibri"/>
        <family val="2"/>
      </rPr>
      <t xml:space="preserve">€ </t>
    </r>
    <r>
      <rPr>
        <sz val="11"/>
        <color indexed="8"/>
        <rFont val="Calibri"/>
        <family val="2"/>
      </rPr>
      <t xml:space="preserve">(Wert 2020, exklusive Sonderzahlungen) nicht übersteigt, kann um einen Zuschuss für Sozialversicherungsbeiträge aus den Mitteln des IG Netz angesucht werden. Zuschüsse werden in der Höhe der Beitragsvorschreibung, maximal jedoch bis zu EUR 200,- monatlich, gewährt.
Die Antragsstellung erfolgt online. Alle weiteren Infos siehe Link. </t>
    </r>
  </si>
  <si>
    <t>PROBEN/VORBEREITUNG</t>
  </si>
  <si>
    <t>Summe PROBEN/VORBEREITUNG</t>
  </si>
  <si>
    <t>Gesamtkosten künstlerisches Personal</t>
  </si>
  <si>
    <t>Summe VORSTELLUNGEN</t>
  </si>
  <si>
    <t xml:space="preserve">KOSTEN: VORSTELLUNGEN </t>
  </si>
  <si>
    <t xml:space="preserve">GESAMTKOSTEN: PROBEN/VORBEREITUNG UND VORSTELLUNGEN  </t>
  </si>
  <si>
    <t>Kosten</t>
  </si>
  <si>
    <t>GESAMTKOSTEN</t>
  </si>
  <si>
    <t>GAGEN für 1-2 Vorstellungen (mind. 350€/Vorstellung)</t>
  </si>
  <si>
    <t>GAGEN ab der 3. Vorstellung (mind.200€/Vorstellung)</t>
  </si>
  <si>
    <t>Zwischensummen:</t>
  </si>
  <si>
    <t>Vorstellungen</t>
  </si>
  <si>
    <t>Gesamt</t>
  </si>
  <si>
    <t>Regisseur*in</t>
  </si>
  <si>
    <t>Choreograph*in</t>
  </si>
  <si>
    <t>Dramaturg*in</t>
  </si>
  <si>
    <t>Outside Eye</t>
  </si>
  <si>
    <t>Bühnenbildner*in</t>
  </si>
  <si>
    <t>Assistenz</t>
  </si>
  <si>
    <t>Darsteller*in 2</t>
  </si>
  <si>
    <t>Tänzer*in 1</t>
  </si>
  <si>
    <t>Tänzer*in 2</t>
  </si>
  <si>
    <t>Musiker*in 2</t>
  </si>
  <si>
    <t>Musiker*in 3</t>
  </si>
  <si>
    <t>Musiker*in 4</t>
  </si>
  <si>
    <t>Beispiel</t>
  </si>
  <si>
    <t>KOSTEN: PROBEN/VORBEREITUNG</t>
  </si>
  <si>
    <t>Sponsoren</t>
  </si>
  <si>
    <t>Ticketeinnahmen</t>
  </si>
  <si>
    <t>Koproduktionszuschüsse</t>
  </si>
  <si>
    <t>ZWISCHENSUMME Personalaufwand</t>
  </si>
  <si>
    <t>Proben/Vorbereitung</t>
  </si>
  <si>
    <r>
      <t xml:space="preserve">Personal </t>
    </r>
    <r>
      <rPr>
        <b/>
        <sz val="11"/>
        <color rgb="FFFF0000"/>
        <rFont val="Calibri"/>
        <family val="2"/>
      </rPr>
      <t>Verwaltung</t>
    </r>
  </si>
  <si>
    <t>A) VERWALTUNGSKOSTEN</t>
  </si>
  <si>
    <t>BEZEICHNUNG</t>
  </si>
  <si>
    <t>B) KÜNSTLERISCHE KOSTEN</t>
  </si>
  <si>
    <r>
      <t xml:space="preserve">GAGE (bei </t>
    </r>
    <r>
      <rPr>
        <u/>
        <sz val="11"/>
        <rFont val="Calibri"/>
        <family val="2"/>
      </rPr>
      <t>Anstellung</t>
    </r>
    <r>
      <rPr>
        <sz val="11"/>
        <rFont val="Calibri"/>
        <family val="2"/>
      </rPr>
      <t xml:space="preserve"> inkl. Dienstgeberabgabe) pro 8h Tag Empfehlung mind. € 165,-</t>
    </r>
  </si>
  <si>
    <t>Darsteller*in 1</t>
  </si>
  <si>
    <t>Musiker*in 1</t>
  </si>
  <si>
    <r>
      <t xml:space="preserve">Personal </t>
    </r>
    <r>
      <rPr>
        <b/>
        <sz val="11"/>
        <rFont val="Calibri"/>
        <family val="2"/>
      </rPr>
      <t>Darsteller*innen</t>
    </r>
    <r>
      <rPr>
        <sz val="11"/>
        <rFont val="Calibri"/>
        <family val="2"/>
      </rPr>
      <t>/</t>
    </r>
    <r>
      <rPr>
        <b/>
        <sz val="11"/>
        <rFont val="Calibri"/>
        <family val="2"/>
      </rPr>
      <t>Mitwirkende</t>
    </r>
  </si>
  <si>
    <r>
      <t xml:space="preserve">Vorstellungen </t>
    </r>
    <r>
      <rPr>
        <b/>
        <sz val="11"/>
        <color rgb="FF000000"/>
        <rFont val="Calibri"/>
        <family val="2"/>
      </rPr>
      <t>Darsteller*innen</t>
    </r>
    <r>
      <rPr>
        <sz val="11"/>
        <color indexed="8"/>
        <rFont val="Calibri"/>
        <family val="2"/>
      </rPr>
      <t>/</t>
    </r>
    <r>
      <rPr>
        <b/>
        <sz val="11"/>
        <color rgb="FF000000"/>
        <rFont val="Calibri"/>
        <family val="2"/>
      </rPr>
      <t>Mitwirkende</t>
    </r>
  </si>
  <si>
    <r>
      <t xml:space="preserve">Personal </t>
    </r>
    <r>
      <rPr>
        <b/>
        <sz val="11"/>
        <rFont val="Calibri"/>
        <family val="2"/>
      </rPr>
      <t>Musiker*innen</t>
    </r>
    <r>
      <rPr>
        <sz val="11"/>
        <rFont val="Calibri"/>
        <family val="2"/>
      </rPr>
      <t>/</t>
    </r>
    <r>
      <rPr>
        <b/>
        <sz val="11"/>
        <rFont val="Calibri"/>
        <family val="2"/>
      </rPr>
      <t>Mitwirkende</t>
    </r>
  </si>
  <si>
    <r>
      <t xml:space="preserve">Vorstellungen </t>
    </r>
    <r>
      <rPr>
        <b/>
        <sz val="11"/>
        <color rgb="FF000000"/>
        <rFont val="Calibri"/>
        <family val="2"/>
      </rPr>
      <t>Musiker*innen</t>
    </r>
    <r>
      <rPr>
        <sz val="11"/>
        <color indexed="8"/>
        <rFont val="Calibri"/>
        <family val="2"/>
      </rPr>
      <t>/</t>
    </r>
    <r>
      <rPr>
        <b/>
        <sz val="11"/>
        <color rgb="FF000000"/>
        <rFont val="Calibri"/>
        <family val="2"/>
      </rPr>
      <t>Mitwirkende</t>
    </r>
  </si>
  <si>
    <t>Darsteller*innen/Mitwirkende</t>
  </si>
  <si>
    <t>Musiker*innen/Mitwirkende</t>
  </si>
  <si>
    <t>SACHAUFWAND</t>
  </si>
  <si>
    <t>PERSONALAUFWAND</t>
  </si>
  <si>
    <t>Soundesigner*in 1</t>
  </si>
  <si>
    <t>Videodesigner*in 2</t>
  </si>
  <si>
    <t>Lichtdesigner*in 3</t>
  </si>
  <si>
    <t xml:space="preserve"> Organisation/künstlerische Leitung</t>
  </si>
  <si>
    <t xml:space="preserve"> Darsteller*innen</t>
  </si>
  <si>
    <t xml:space="preserve"> Musiker*innen</t>
  </si>
  <si>
    <t xml:space="preserve"> Sound-/Lichtdesign/Videokünstler*innen</t>
  </si>
  <si>
    <t>h pro Tag</t>
  </si>
  <si>
    <t>h pro Woche</t>
  </si>
  <si>
    <t>anhand HN-Untergrenze pro Tag bei € 165,-</t>
  </si>
  <si>
    <t>Realkosten pro Tag</t>
  </si>
  <si>
    <t>durchschnittliche Arbeitstage pro Monat: 21</t>
  </si>
  <si>
    <t>Gesamtbudget pro Monat</t>
  </si>
  <si>
    <t>Bruttoverdienst Angestellte*r</t>
  </si>
  <si>
    <t>SV Beiträge Dienstgeber pro Monat</t>
  </si>
  <si>
    <t>KONTROLLE</t>
  </si>
  <si>
    <t>DG Kosten:</t>
  </si>
  <si>
    <t>%</t>
  </si>
  <si>
    <t>Bruttolohn</t>
  </si>
  <si>
    <t>SV</t>
  </si>
  <si>
    <t>DB</t>
  </si>
  <si>
    <t>DZ Wien</t>
  </si>
  <si>
    <t>KoSt</t>
  </si>
  <si>
    <t>BMVK</t>
  </si>
  <si>
    <t>Summe</t>
  </si>
  <si>
    <t>Gesamtbudget</t>
  </si>
  <si>
    <t>Kosten Gesamt</t>
  </si>
  <si>
    <t>SV Beiträge Dienstgeber Proben</t>
  </si>
  <si>
    <t>Probentage</t>
  </si>
  <si>
    <t>Lohn</t>
  </si>
  <si>
    <t>Brutto =</t>
  </si>
  <si>
    <r>
      <t xml:space="preserve">Personal </t>
    </r>
    <r>
      <rPr>
        <b/>
        <sz val="11"/>
        <rFont val="Calibri"/>
        <family val="2"/>
      </rPr>
      <t>Sound-/Lichtdesign/Videokünstler*innen</t>
    </r>
  </si>
  <si>
    <t>DJ</t>
  </si>
  <si>
    <t>Anzahl Personen</t>
  </si>
  <si>
    <t>Pos.</t>
  </si>
  <si>
    <t>1.</t>
  </si>
  <si>
    <t>2.</t>
  </si>
  <si>
    <t>3.</t>
  </si>
  <si>
    <t>4.</t>
  </si>
  <si>
    <t>5.</t>
  </si>
  <si>
    <t>6.</t>
  </si>
  <si>
    <t>7.</t>
  </si>
  <si>
    <t>8.</t>
  </si>
  <si>
    <t>9.</t>
  </si>
  <si>
    <t>10.</t>
  </si>
  <si>
    <t>Tage Gesamt</t>
  </si>
  <si>
    <t>11.</t>
  </si>
  <si>
    <t>12.</t>
  </si>
  <si>
    <t>13.</t>
  </si>
  <si>
    <t>14.</t>
  </si>
  <si>
    <t>15.</t>
  </si>
  <si>
    <t>16.</t>
  </si>
  <si>
    <t>17.</t>
  </si>
  <si>
    <t>18.</t>
  </si>
  <si>
    <t>19.</t>
  </si>
  <si>
    <t>20.</t>
  </si>
  <si>
    <t>Komparsen</t>
  </si>
  <si>
    <t>Chor</t>
  </si>
  <si>
    <t>Sachaufwand Gesamt</t>
  </si>
  <si>
    <t>Errechnete Tagesgage (aufgerundet auf den nächsten vollen €)</t>
  </si>
  <si>
    <t>Errechnete Tagesentgelt (aufgerundet auf den nächsten vollen €)</t>
  </si>
  <si>
    <t>Person</t>
  </si>
  <si>
    <t>PROBEN/VORBEREITUNG/VERWALTUNG
WERTE HIER EINGEBEN</t>
  </si>
  <si>
    <t>VORSTELLUNGEN
WERTE HIER EINGEBEN</t>
  </si>
  <si>
    <t>Bruttoverdienst Angestellte*r
Proben</t>
  </si>
  <si>
    <r>
      <t xml:space="preserve">SUMME </t>
    </r>
    <r>
      <rPr>
        <sz val="14"/>
        <color rgb="FF000000"/>
        <rFont val="Calibri"/>
        <family val="2"/>
      </rPr>
      <t>(aufgerundet auf den nächsten vollen €)</t>
    </r>
  </si>
  <si>
    <t>bei 1-2 Vorstellungen mind. € 350 pro Vorstellung
ab der 3. Vorstellung min. € 200 pro Vorstellung</t>
  </si>
  <si>
    <r>
      <t>Vorstellungen</t>
    </r>
    <r>
      <rPr>
        <b/>
        <sz val="11"/>
        <rFont val="Calibri"/>
        <family val="2"/>
      </rPr>
      <t xml:space="preserve"> Sound-/Lichtdesign/Videokünstler*innen</t>
    </r>
  </si>
  <si>
    <r>
      <t xml:space="preserve">Beispiel </t>
    </r>
    <r>
      <rPr>
        <b/>
        <i/>
        <sz val="14"/>
        <color indexed="8"/>
        <rFont val="Calibri"/>
        <family val="2"/>
        <scheme val="minor"/>
      </rPr>
      <t xml:space="preserve">(Brutto errechnet FÜR EINEN MONAT, keine tageweise Beschäftigung)
Dieser Bruttolohn ist eine ORIENTIERUNGSHILFE und nur ein Annäherungswert und entspricht nicht dem exakten Wert, der bei einer Anstellung über Steuerberater herauskommt. </t>
    </r>
  </si>
  <si>
    <r>
      <t xml:space="preserve">Personal </t>
    </r>
    <r>
      <rPr>
        <b/>
        <sz val="11"/>
        <rFont val="Calibri"/>
        <family val="2"/>
      </rPr>
      <t>Organisation/künstlerische Leitung o.ä. (ohne Vorstellungshonorare)</t>
    </r>
  </si>
  <si>
    <t xml:space="preserve">Beispiel </t>
  </si>
  <si>
    <r>
      <t xml:space="preserve">GAGE (bei </t>
    </r>
    <r>
      <rPr>
        <u/>
        <sz val="11"/>
        <rFont val="Calibri"/>
        <family val="2"/>
      </rPr>
      <t>Anstellung</t>
    </r>
    <r>
      <rPr>
        <sz val="11"/>
        <rFont val="Calibri"/>
        <family val="2"/>
      </rPr>
      <t xml:space="preserve"> inkl. Dienstgeberabgabe) </t>
    </r>
    <r>
      <rPr>
        <b/>
        <sz val="11"/>
        <rFont val="Calibri"/>
        <family val="2"/>
      </rPr>
      <t>pro 8h Tag</t>
    </r>
    <r>
      <rPr>
        <sz val="11"/>
        <rFont val="Calibri"/>
        <family val="2"/>
      </rPr>
      <t xml:space="preserve"> Empfehlung mind. € 165,-</t>
    </r>
  </si>
  <si>
    <r>
      <t>ENTGELT (bei Anstellung inkl. Dienstgeberabgabe)</t>
    </r>
    <r>
      <rPr>
        <b/>
        <sz val="11"/>
        <rFont val="Calibri"/>
        <family val="2"/>
      </rPr>
      <t xml:space="preserve"> pro 8h Tag</t>
    </r>
    <r>
      <rPr>
        <sz val="11"/>
        <rFont val="Calibri"/>
        <family val="2"/>
      </rPr>
      <t xml:space="preserve"> Empfehlung mind. € 165,-</t>
    </r>
  </si>
  <si>
    <r>
      <t xml:space="preserve">Die IG Freie Theater empfiehlt, für Projektförderungen für Darstellende Kunst bei der Stadt Wien ab dem Einreichtermin 15.2.2020 eine Honoraruntergrenze (um Sozialdumping zu vermeiden). 
Diese wurde gemeinsam von Künstler_innen und Künstlern der Wiener Perspektive sowie der IG Freie Theater in einem offenen, zweijährigen Prozess erarbeitet.
Sie kann bei Produktionen der darstellenden Kunst angewendet werden, die aus Mitteln der öffentlichen Hand (der Stadt Wien) gefördert werden. 
Die Honoraruntergrenze wird </t>
    </r>
    <r>
      <rPr>
        <b/>
        <sz val="11"/>
        <color rgb="FF000000"/>
        <rFont val="Calibri"/>
        <family val="2"/>
      </rPr>
      <t>unverbindlich</t>
    </r>
    <r>
      <rPr>
        <sz val="11"/>
        <color indexed="8"/>
        <rFont val="Calibri"/>
        <family val="2"/>
      </rPr>
      <t xml:space="preserve"> </t>
    </r>
    <r>
      <rPr>
        <sz val="11"/>
        <color indexed="10"/>
        <rFont val="Calibri"/>
        <family val="2"/>
      </rPr>
      <t>nur für professionell</t>
    </r>
    <r>
      <rPr>
        <sz val="11"/>
        <color indexed="8"/>
        <rFont val="Calibri"/>
        <family val="2"/>
      </rPr>
      <t xml:space="preserve"> arbeitende darstellenden Künstler*innen empfohlen.
    </t>
    </r>
    <r>
      <rPr>
        <sz val="11"/>
        <color indexed="8"/>
        <rFont val="Wingdings"/>
        <charset val="2"/>
      </rPr>
      <t>¬</t>
    </r>
    <r>
      <rPr>
        <sz val="11"/>
        <color indexed="8"/>
        <rFont val="Calibri"/>
        <family val="2"/>
      </rPr>
      <t>Die Honoraruntergrenzen-</t>
    </r>
    <r>
      <rPr>
        <sz val="11"/>
        <color indexed="10"/>
        <rFont val="Calibri"/>
        <family val="2"/>
      </rPr>
      <t>Empfehlung</t>
    </r>
    <r>
      <rPr>
        <sz val="11"/>
        <color indexed="8"/>
        <rFont val="Calibri"/>
        <family val="2"/>
      </rPr>
      <t xml:space="preserve"> liegt derzeit bei € 165 brutto-brutto pro Tag und für 8 h Proben- oder Arbeitszeit. Sie kann für alle Beteiligte in den künstlerischen Teams und sowohl für selbständig Arbeitende wie für Anstellungen angewandt werden
    </t>
    </r>
    <r>
      <rPr>
        <sz val="11"/>
        <color indexed="8"/>
        <rFont val="Wingdings"/>
        <charset val="2"/>
      </rPr>
      <t>¬</t>
    </r>
    <r>
      <rPr>
        <sz val="9.4"/>
        <color indexed="8"/>
        <rFont val="Calibri"/>
        <family val="2"/>
      </rPr>
      <t xml:space="preserve"> </t>
    </r>
    <r>
      <rPr>
        <sz val="11"/>
        <color indexed="8"/>
        <rFont val="Calibri"/>
        <family val="2"/>
      </rPr>
      <t>Als Vorstellungsentgelt wird</t>
    </r>
    <r>
      <rPr>
        <sz val="11"/>
        <color indexed="10"/>
        <rFont val="Calibri"/>
        <family val="2"/>
      </rPr>
      <t xml:space="preserve"> empfohlen</t>
    </r>
    <r>
      <rPr>
        <sz val="11"/>
        <color indexed="8"/>
        <rFont val="Calibri"/>
        <family val="2"/>
      </rPr>
      <t xml:space="preserve">: für die ersten 1-2 Vorstellungen mind. € 350, ab der 3. Vorstellung min. € 200 (jeweils pro Vorstellung)
</t>
    </r>
    <r>
      <rPr>
        <sz val="11"/>
        <color indexed="10"/>
        <rFont val="Calibri"/>
        <family val="2"/>
      </rPr>
      <t xml:space="preserve">Achtung: Dieses Kalkulationsmodell ersetzt NICHT das Kalkulationsformular der Stadt Wien - Kulturabteilung! Wir empfehlen aber, das ausgefüllte Service-Kalkulationsmodell dem Antrag der Stadt Wien / Kulturabteilung beizulegen, da in diesem Tool wichtige budgetäre Informationen für die Theaterjury aufscheinen.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</si>
</sst>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 &quot;#,##0"/>
    <numFmt numFmtId="165" formatCode="#,##0.00&quot; €&quot;"/>
    <numFmt numFmtId="166" formatCode="#,##0&quot; €&quot;"/>
    <numFmt numFmtId="167" formatCode="#,##0.00\ &quot;€&quot;"/>
    <numFmt numFmtId="168" formatCode="#,##0\ &quot;€&quot;"/>
    <numFmt numFmtId="169" formatCode="0;\-0;;@"/>
    <numFmt numFmtId="170" formatCode="[$€-2]\ #,##0.00"/>
    <numFmt numFmtId="171" formatCode="&quot;€&quot;\ #,##0"/>
  </numFmts>
  <fonts count="58">
    <font>
      <sz val="10"/>
      <name val="Arial"/>
      <family val="2"/>
    </font>
    <font>
      <sz val="11"/>
      <color indexed="8"/>
      <name val="Calibri"/>
      <family val="2"/>
    </font>
    <font>
      <b/>
      <sz val="11"/>
      <color indexed="8"/>
      <name val="Calibri"/>
      <family val="2"/>
    </font>
    <font>
      <sz val="11"/>
      <color indexed="10"/>
      <name val="Calibri"/>
      <family val="2"/>
    </font>
    <font>
      <sz val="11"/>
      <color indexed="8"/>
      <name val="Wingdings"/>
      <charset val="2"/>
    </font>
    <font>
      <sz val="9.4"/>
      <color indexed="8"/>
      <name val="Calibri"/>
      <family val="2"/>
    </font>
    <font>
      <u/>
      <sz val="11"/>
      <color indexed="30"/>
      <name val="Calibri"/>
      <family val="2"/>
    </font>
    <font>
      <b/>
      <sz val="16"/>
      <color indexed="8"/>
      <name val="Calibri"/>
      <family val="2"/>
    </font>
    <font>
      <i/>
      <sz val="11"/>
      <color indexed="8"/>
      <name val="Calibri"/>
      <family val="2"/>
    </font>
    <font>
      <b/>
      <sz val="12"/>
      <color indexed="8"/>
      <name val="Calibri"/>
      <family val="2"/>
    </font>
    <font>
      <sz val="11"/>
      <name val="Calibri"/>
      <family val="2"/>
    </font>
    <font>
      <b/>
      <sz val="11"/>
      <color indexed="48"/>
      <name val="Calibri"/>
      <family val="2"/>
    </font>
    <font>
      <b/>
      <i/>
      <sz val="11"/>
      <color indexed="10"/>
      <name val="Calibri"/>
      <family val="2"/>
    </font>
    <font>
      <b/>
      <i/>
      <sz val="11"/>
      <name val="Calibri"/>
      <family val="2"/>
    </font>
    <font>
      <sz val="12"/>
      <color indexed="8"/>
      <name val="Calibri"/>
      <family val="2"/>
    </font>
    <font>
      <b/>
      <sz val="14"/>
      <color indexed="8"/>
      <name val="Calibri"/>
      <family val="2"/>
    </font>
    <font>
      <i/>
      <sz val="12"/>
      <color indexed="8"/>
      <name val="Calibri"/>
      <family val="2"/>
    </font>
    <font>
      <b/>
      <sz val="12"/>
      <color indexed="10"/>
      <name val="Calibri"/>
      <family val="2"/>
    </font>
    <font>
      <b/>
      <sz val="14"/>
      <color indexed="10"/>
      <name val="Calibri"/>
      <family val="2"/>
    </font>
    <font>
      <sz val="11"/>
      <color rgb="FF006100"/>
      <name val="Calibri"/>
      <family val="2"/>
      <scheme val="minor"/>
    </font>
    <font>
      <sz val="11"/>
      <color rgb="FF9C5700"/>
      <name val="Calibri"/>
      <family val="2"/>
      <scheme val="minor"/>
    </font>
    <font>
      <sz val="8"/>
      <name val="Arial"/>
      <family val="2"/>
    </font>
    <font>
      <sz val="11"/>
      <color theme="4" tint="-0.499984740745262"/>
      <name val="Calibri"/>
      <family val="2"/>
    </font>
    <font>
      <sz val="11"/>
      <color indexed="48"/>
      <name val="Calibri"/>
      <family val="2"/>
    </font>
    <font>
      <b/>
      <sz val="11"/>
      <name val="Calibri"/>
      <family val="2"/>
    </font>
    <font>
      <u/>
      <sz val="11"/>
      <color theme="4" tint="-0.499984740745262"/>
      <name val="Calibri"/>
      <family val="2"/>
    </font>
    <font>
      <i/>
      <sz val="11"/>
      <color theme="4" tint="-0.499984740745262"/>
      <name val="Calibri"/>
      <family val="2"/>
    </font>
    <font>
      <i/>
      <u/>
      <sz val="11"/>
      <color rgb="FF2B4985"/>
      <name val="Calibri"/>
      <family val="2"/>
    </font>
    <font>
      <i/>
      <sz val="11"/>
      <color rgb="FF2B4985"/>
      <name val="Calibri"/>
      <family val="2"/>
    </font>
    <font>
      <sz val="11"/>
      <name val="Calibri"/>
      <family val="2"/>
      <scheme val="minor"/>
    </font>
    <font>
      <sz val="11"/>
      <color rgb="FF006100"/>
      <name val="Calibri"/>
      <family val="2"/>
    </font>
    <font>
      <b/>
      <sz val="12"/>
      <name val="Calibri"/>
      <family val="2"/>
    </font>
    <font>
      <b/>
      <sz val="12"/>
      <color rgb="FF0070C0"/>
      <name val="Calibri"/>
      <family val="2"/>
    </font>
    <font>
      <b/>
      <sz val="14"/>
      <color rgb="FF0070C0"/>
      <name val="Calibri"/>
      <family val="2"/>
    </font>
    <font>
      <b/>
      <sz val="16"/>
      <color indexed="10"/>
      <name val="Calibri"/>
      <family val="2"/>
    </font>
    <font>
      <b/>
      <sz val="12"/>
      <color rgb="FF9C5700"/>
      <name val="Calibri"/>
      <family val="2"/>
      <scheme val="minor"/>
    </font>
    <font>
      <b/>
      <u val="double"/>
      <sz val="14"/>
      <color indexed="10"/>
      <name val="Calibri"/>
      <family val="2"/>
    </font>
    <font>
      <b/>
      <sz val="11"/>
      <color rgb="FF000000"/>
      <name val="Calibri"/>
      <family val="2"/>
    </font>
    <font>
      <b/>
      <sz val="11"/>
      <color rgb="FFFF0000"/>
      <name val="Calibri"/>
      <family val="2"/>
    </font>
    <font>
      <u/>
      <sz val="11"/>
      <name val="Calibri"/>
      <family val="2"/>
    </font>
    <font>
      <sz val="11"/>
      <color rgb="FF7030A0"/>
      <name val="Calibri"/>
      <family val="2"/>
    </font>
    <font>
      <sz val="10"/>
      <name val="Arial"/>
      <family val="2"/>
    </font>
    <font>
      <sz val="12"/>
      <color indexed="8"/>
      <name val="Calibri"/>
      <family val="2"/>
      <scheme val="minor"/>
    </font>
    <font>
      <b/>
      <sz val="10"/>
      <color indexed="8"/>
      <name val="Calibri"/>
      <family val="2"/>
      <scheme val="minor"/>
    </font>
    <font>
      <sz val="10"/>
      <name val="Calibri"/>
      <family val="2"/>
      <scheme val="minor"/>
    </font>
    <font>
      <b/>
      <sz val="14"/>
      <color indexed="8"/>
      <name val="Calibri"/>
      <family val="2"/>
      <scheme val="minor"/>
    </font>
    <font>
      <b/>
      <sz val="12"/>
      <color indexed="8"/>
      <name val="Calibri"/>
      <family val="2"/>
      <scheme val="minor"/>
    </font>
    <font>
      <b/>
      <i/>
      <sz val="14"/>
      <color indexed="8"/>
      <name val="Calibri"/>
      <family val="2"/>
      <scheme val="minor"/>
    </font>
    <font>
      <sz val="10"/>
      <color indexed="8"/>
      <name val="Calibri"/>
      <family val="2"/>
    </font>
    <font>
      <i/>
      <sz val="10"/>
      <color indexed="8"/>
      <name val="Calibri"/>
      <family val="2"/>
    </font>
    <font>
      <b/>
      <u/>
      <sz val="12"/>
      <color indexed="8"/>
      <name val="Calibri"/>
      <family val="2"/>
    </font>
    <font>
      <b/>
      <u val="double"/>
      <sz val="16"/>
      <color indexed="8"/>
      <name val="Calibri"/>
      <family val="2"/>
    </font>
    <font>
      <sz val="14"/>
      <color rgb="FF000000"/>
      <name val="Calibri"/>
      <family val="2"/>
    </font>
    <font>
      <sz val="14"/>
      <name val="Calibri"/>
      <family val="2"/>
      <scheme val="minor"/>
    </font>
    <font>
      <b/>
      <sz val="22"/>
      <color indexed="8"/>
      <name val="Calibri"/>
      <family val="2"/>
    </font>
    <font>
      <b/>
      <u val="double"/>
      <sz val="18"/>
      <name val="Calibri"/>
      <family val="2"/>
      <scheme val="minor"/>
    </font>
    <font>
      <b/>
      <sz val="10"/>
      <color theme="1"/>
      <name val="Calibri"/>
      <family val="2"/>
      <scheme val="minor"/>
    </font>
    <font>
      <sz val="10"/>
      <color theme="1"/>
      <name val="Calibri"/>
      <family val="2"/>
      <scheme val="minor"/>
    </font>
  </fonts>
  <fills count="47">
    <fill>
      <patternFill patternType="none"/>
    </fill>
    <fill>
      <patternFill patternType="gray125"/>
    </fill>
    <fill>
      <patternFill patternType="solid">
        <fgColor indexed="34"/>
        <bgColor indexed="26"/>
      </patternFill>
    </fill>
    <fill>
      <patternFill patternType="solid">
        <fgColor indexed="41"/>
        <bgColor indexed="27"/>
      </patternFill>
    </fill>
    <fill>
      <patternFill patternType="solid">
        <fgColor indexed="53"/>
        <bgColor indexed="45"/>
      </patternFill>
    </fill>
    <fill>
      <patternFill patternType="solid">
        <fgColor indexed="55"/>
        <bgColor indexed="24"/>
      </patternFill>
    </fill>
    <fill>
      <patternFill patternType="solid">
        <fgColor indexed="13"/>
        <bgColor indexed="51"/>
      </patternFill>
    </fill>
    <fill>
      <patternFill patternType="solid">
        <fgColor indexed="26"/>
        <bgColor indexed="27"/>
      </patternFill>
    </fill>
    <fill>
      <patternFill patternType="solid">
        <fgColor indexed="50"/>
        <bgColor indexed="22"/>
      </patternFill>
    </fill>
    <fill>
      <patternFill patternType="solid">
        <fgColor indexed="42"/>
        <bgColor indexed="52"/>
      </patternFill>
    </fill>
    <fill>
      <patternFill patternType="solid">
        <fgColor indexed="47"/>
        <bgColor indexed="43"/>
      </patternFill>
    </fill>
    <fill>
      <patternFill patternType="solid">
        <fgColor indexed="43"/>
        <bgColor indexed="51"/>
      </patternFill>
    </fill>
    <fill>
      <patternFill patternType="solid">
        <fgColor indexed="29"/>
        <bgColor indexed="52"/>
      </patternFill>
    </fill>
    <fill>
      <patternFill patternType="solid">
        <fgColor indexed="52"/>
        <bgColor indexed="42"/>
      </patternFill>
    </fill>
    <fill>
      <patternFill patternType="solid">
        <fgColor indexed="31"/>
        <bgColor indexed="44"/>
      </patternFill>
    </fill>
    <fill>
      <patternFill patternType="solid">
        <fgColor rgb="FFC6EFCE"/>
      </patternFill>
    </fill>
    <fill>
      <patternFill patternType="solid">
        <fgColor rgb="FFFFEB9C"/>
      </patternFill>
    </fill>
    <fill>
      <patternFill patternType="solid">
        <fgColor theme="9" tint="0.79998168889431442"/>
        <bgColor indexed="64"/>
      </patternFill>
    </fill>
    <fill>
      <patternFill patternType="solid">
        <fgColor rgb="FFFFFF00"/>
        <bgColor indexed="43"/>
      </patternFill>
    </fill>
    <fill>
      <patternFill patternType="solid">
        <fgColor theme="8" tint="0.79998168889431442"/>
        <bgColor indexed="47"/>
      </patternFill>
    </fill>
    <fill>
      <patternFill patternType="solid">
        <fgColor rgb="FFFFCCFF"/>
        <bgColor indexed="47"/>
      </patternFill>
    </fill>
    <fill>
      <patternFill patternType="solid">
        <fgColor rgb="FFF1F7ED"/>
        <bgColor indexed="64"/>
      </patternFill>
    </fill>
    <fill>
      <patternFill patternType="solid">
        <fgColor theme="9" tint="0.39997558519241921"/>
        <bgColor indexed="44"/>
      </patternFill>
    </fill>
    <fill>
      <patternFill patternType="solid">
        <fgColor theme="7" tint="0.59999389629810485"/>
        <bgColor indexed="22"/>
      </patternFill>
    </fill>
    <fill>
      <patternFill patternType="solid">
        <fgColor theme="0" tint="-4.9989318521683403E-2"/>
        <bgColor indexed="27"/>
      </patternFill>
    </fill>
    <fill>
      <patternFill patternType="solid">
        <fgColor theme="0" tint="-0.14999847407452621"/>
        <bgColor indexed="22"/>
      </patternFill>
    </fill>
    <fill>
      <patternFill patternType="solid">
        <fgColor theme="0" tint="-0.14999847407452621"/>
        <bgColor indexed="64"/>
      </patternFill>
    </fill>
    <fill>
      <patternFill patternType="solid">
        <fgColor theme="9" tint="0.39997558519241921"/>
        <bgColor indexed="64"/>
      </patternFill>
    </fill>
    <fill>
      <patternFill patternType="solid">
        <fgColor theme="9" tint="0.59999389629810485"/>
        <bgColor indexed="47"/>
      </patternFill>
    </fill>
    <fill>
      <patternFill patternType="solid">
        <fgColor theme="9" tint="0.39997558519241921"/>
        <bgColor indexed="42"/>
      </patternFill>
    </fill>
    <fill>
      <patternFill patternType="solid">
        <fgColor theme="0" tint="-4.9989318521683403E-2"/>
        <bgColor indexed="64"/>
      </patternFill>
    </fill>
    <fill>
      <patternFill patternType="solid">
        <fgColor theme="3" tint="0.79998168889431442"/>
        <bgColor indexed="27"/>
      </patternFill>
    </fill>
    <fill>
      <patternFill patternType="solid">
        <fgColor theme="3" tint="0.79998168889431442"/>
        <bgColor indexed="43"/>
      </patternFill>
    </fill>
    <fill>
      <patternFill patternType="solid">
        <fgColor theme="3" tint="0.79998168889431442"/>
        <bgColor indexed="42"/>
      </patternFill>
    </fill>
    <fill>
      <patternFill patternType="solid">
        <fgColor theme="7" tint="0.59999389629810485"/>
        <bgColor indexed="64"/>
      </patternFill>
    </fill>
    <fill>
      <patternFill patternType="solid">
        <fgColor theme="9" tint="0.39997558519241921"/>
        <bgColor indexed="47"/>
      </patternFill>
    </fill>
    <fill>
      <patternFill patternType="solid">
        <fgColor theme="9" tint="0.39997558519241921"/>
        <bgColor indexed="43"/>
      </patternFill>
    </fill>
    <fill>
      <patternFill patternType="solid">
        <fgColor theme="0"/>
        <bgColor indexed="22"/>
      </patternFill>
    </fill>
    <fill>
      <patternFill patternType="solid">
        <fgColor rgb="FFFFCCFF"/>
        <bgColor indexed="64"/>
      </patternFill>
    </fill>
    <fill>
      <patternFill patternType="solid">
        <fgColor indexed="9"/>
        <bgColor auto="1"/>
      </patternFill>
    </fill>
    <fill>
      <patternFill patternType="solid">
        <fgColor indexed="13"/>
        <bgColor auto="1"/>
      </patternFill>
    </fill>
    <fill>
      <patternFill patternType="solid">
        <fgColor indexed="14"/>
        <bgColor auto="1"/>
      </patternFill>
    </fill>
    <fill>
      <patternFill patternType="solid">
        <fgColor theme="4" tint="0.79998168889431442"/>
        <bgColor indexed="64"/>
      </patternFill>
    </fill>
    <fill>
      <patternFill patternType="solid">
        <fgColor theme="7" tint="0.39997558519241921"/>
        <bgColor indexed="64"/>
      </patternFill>
    </fill>
    <fill>
      <patternFill patternType="solid">
        <fgColor theme="7"/>
        <bgColor indexed="64"/>
      </patternFill>
    </fill>
    <fill>
      <patternFill patternType="solid">
        <fgColor theme="7"/>
        <bgColor indexed="51"/>
      </patternFill>
    </fill>
    <fill>
      <patternFill patternType="solid">
        <fgColor theme="2"/>
        <bgColor indexed="64"/>
      </patternFill>
    </fill>
  </fills>
  <borders count="142">
    <border>
      <left/>
      <right/>
      <top/>
      <bottom/>
      <diagonal/>
    </border>
    <border>
      <left style="thin">
        <color indexed="8"/>
      </left>
      <right style="thin">
        <color indexed="8"/>
      </right>
      <top style="thin">
        <color indexed="8"/>
      </top>
      <bottom style="thin">
        <color indexed="8"/>
      </bottom>
      <diagonal/>
    </border>
    <border>
      <left style="thin">
        <color indexed="9"/>
      </left>
      <right style="thin">
        <color indexed="9"/>
      </right>
      <top style="thin">
        <color indexed="9"/>
      </top>
      <bottom style="thin">
        <color indexed="9"/>
      </bottom>
      <diagonal/>
    </border>
    <border>
      <left style="thin">
        <color indexed="9"/>
      </left>
      <right style="medium">
        <color indexed="8"/>
      </right>
      <top style="medium">
        <color indexed="8"/>
      </top>
      <bottom style="thin">
        <color indexed="9"/>
      </bottom>
      <diagonal/>
    </border>
    <border>
      <left style="medium">
        <color indexed="8"/>
      </left>
      <right style="thin">
        <color indexed="9"/>
      </right>
      <top style="medium">
        <color indexed="8"/>
      </top>
      <bottom style="thin">
        <color indexed="9"/>
      </bottom>
      <diagonal/>
    </border>
    <border>
      <left style="medium">
        <color indexed="8"/>
      </left>
      <right/>
      <top/>
      <bottom/>
      <diagonal/>
    </border>
    <border>
      <left style="medium">
        <color indexed="8"/>
      </left>
      <right style="thin">
        <color indexed="9"/>
      </right>
      <top style="thin">
        <color indexed="9"/>
      </top>
      <bottom style="thin">
        <color indexed="9"/>
      </bottom>
      <diagonal/>
    </border>
    <border>
      <left style="thin">
        <color indexed="9"/>
      </left>
      <right style="medium">
        <color indexed="8"/>
      </right>
      <top style="thin">
        <color indexed="9"/>
      </top>
      <bottom style="thin">
        <color indexed="9"/>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style="medium">
        <color indexed="8"/>
      </left>
      <right style="medium">
        <color indexed="8"/>
      </right>
      <top style="medium">
        <color indexed="8"/>
      </top>
      <bottom/>
      <diagonal/>
    </border>
    <border>
      <left/>
      <right/>
      <top style="medium">
        <color indexed="8"/>
      </top>
      <bottom style="medium">
        <color indexed="8"/>
      </bottom>
      <diagonal/>
    </border>
    <border>
      <left/>
      <right style="medium">
        <color indexed="8"/>
      </right>
      <top/>
      <bottom style="medium">
        <color indexed="8"/>
      </bottom>
      <diagonal/>
    </border>
    <border>
      <left/>
      <right style="thin">
        <color indexed="8"/>
      </right>
      <top/>
      <bottom/>
      <diagonal/>
    </border>
    <border>
      <left/>
      <right style="medium">
        <color indexed="8"/>
      </right>
      <top/>
      <bottom/>
      <diagonal/>
    </border>
    <border>
      <left style="thin">
        <color indexed="8"/>
      </left>
      <right style="medium">
        <color indexed="8"/>
      </right>
      <top/>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medium">
        <color indexed="8"/>
      </right>
      <top style="medium">
        <color indexed="8"/>
      </top>
      <bottom/>
      <diagonal/>
    </border>
    <border>
      <left style="medium">
        <color indexed="8"/>
      </left>
      <right style="medium">
        <color indexed="8"/>
      </right>
      <top style="thin">
        <color indexed="8"/>
      </top>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right style="medium">
        <color indexed="64"/>
      </right>
      <top/>
      <bottom/>
      <diagonal/>
    </border>
    <border>
      <left style="medium">
        <color indexed="8"/>
      </left>
      <right style="medium">
        <color indexed="64"/>
      </right>
      <top/>
      <bottom/>
      <diagonal/>
    </border>
    <border>
      <left/>
      <right/>
      <top/>
      <bottom style="medium">
        <color indexed="64"/>
      </bottom>
      <diagonal/>
    </border>
    <border>
      <left style="medium">
        <color indexed="8"/>
      </left>
      <right style="medium">
        <color indexed="8"/>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8"/>
      </left>
      <right style="medium">
        <color indexed="64"/>
      </right>
      <top/>
      <bottom style="medium">
        <color indexed="64"/>
      </bottom>
      <diagonal/>
    </border>
    <border>
      <left/>
      <right style="medium">
        <color indexed="8"/>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top style="medium">
        <color indexed="64"/>
      </top>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8"/>
      </right>
      <top style="medium">
        <color indexed="64"/>
      </top>
      <bottom/>
      <diagonal/>
    </border>
    <border>
      <left style="medium">
        <color indexed="8"/>
      </left>
      <right style="medium">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8"/>
      </top>
      <bottom/>
      <diagonal/>
    </border>
    <border>
      <left style="medium">
        <color indexed="8"/>
      </left>
      <right style="medium">
        <color indexed="8"/>
      </right>
      <top style="medium">
        <color indexed="8"/>
      </top>
      <bottom style="thin">
        <color indexed="64"/>
      </bottom>
      <diagonal/>
    </border>
    <border>
      <left style="medium">
        <color indexed="64"/>
      </left>
      <right style="medium">
        <color indexed="8"/>
      </right>
      <top style="medium">
        <color indexed="64"/>
      </top>
      <bottom style="thin">
        <color indexed="64"/>
      </bottom>
      <diagonal/>
    </border>
    <border>
      <left style="medium">
        <color indexed="8"/>
      </left>
      <right style="medium">
        <color indexed="8"/>
      </right>
      <top style="medium">
        <color indexed="64"/>
      </top>
      <bottom style="thin">
        <color indexed="64"/>
      </bottom>
      <diagonal/>
    </border>
    <border>
      <left/>
      <right style="medium">
        <color indexed="8"/>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8"/>
      </left>
      <right style="medium">
        <color indexed="8"/>
      </right>
      <top style="medium">
        <color indexed="8"/>
      </top>
      <bottom style="thin">
        <color indexed="64"/>
      </bottom>
      <diagonal/>
    </border>
    <border>
      <left style="medium">
        <color indexed="64"/>
      </left>
      <right style="medium">
        <color indexed="8"/>
      </right>
      <top style="medium">
        <color indexed="64"/>
      </top>
      <bottom style="medium">
        <color indexed="8"/>
      </bottom>
      <diagonal/>
    </border>
    <border>
      <left style="thin">
        <color indexed="8"/>
      </left>
      <right/>
      <top/>
      <bottom style="thin">
        <color indexed="64"/>
      </bottom>
      <diagonal/>
    </border>
    <border>
      <left/>
      <right style="medium">
        <color indexed="8"/>
      </right>
      <top style="thin">
        <color indexed="8"/>
      </top>
      <bottom/>
      <diagonal/>
    </border>
    <border>
      <left style="medium">
        <color indexed="8"/>
      </left>
      <right style="medium">
        <color indexed="8"/>
      </right>
      <top style="thin">
        <color indexed="64"/>
      </top>
      <bottom/>
      <diagonal/>
    </border>
    <border>
      <left/>
      <right style="medium">
        <color indexed="8"/>
      </right>
      <top style="medium">
        <color indexed="8"/>
      </top>
      <bottom style="thin">
        <color indexed="64"/>
      </bottom>
      <diagonal/>
    </border>
    <border>
      <left/>
      <right style="medium">
        <color indexed="8"/>
      </right>
      <top/>
      <bottom style="thin">
        <color indexed="64"/>
      </bottom>
      <diagonal/>
    </border>
    <border>
      <left/>
      <right style="medium">
        <color indexed="64"/>
      </right>
      <top style="thin">
        <color indexed="64"/>
      </top>
      <bottom/>
      <diagonal/>
    </border>
    <border>
      <left style="medium">
        <color indexed="64"/>
      </left>
      <right/>
      <top/>
      <bottom/>
      <diagonal/>
    </border>
    <border>
      <left style="medium">
        <color indexed="8"/>
      </left>
      <right style="medium">
        <color indexed="8"/>
      </right>
      <top style="medium">
        <color indexed="8"/>
      </top>
      <bottom style="medium">
        <color indexed="64"/>
      </bottom>
      <diagonal/>
    </border>
    <border>
      <left style="medium">
        <color indexed="64"/>
      </left>
      <right style="medium">
        <color indexed="8"/>
      </right>
      <top/>
      <bottom style="medium">
        <color indexed="64"/>
      </bottom>
      <diagonal/>
    </border>
    <border>
      <left style="thin">
        <color indexed="8"/>
      </left>
      <right/>
      <top style="medium">
        <color indexed="8"/>
      </top>
      <bottom style="medium">
        <color indexed="8"/>
      </bottom>
      <diagonal/>
    </border>
    <border>
      <left/>
      <right/>
      <top style="medium">
        <color indexed="8"/>
      </top>
      <bottom style="medium">
        <color indexed="64"/>
      </bottom>
      <diagonal/>
    </border>
    <border>
      <left style="medium">
        <color indexed="64"/>
      </left>
      <right style="medium">
        <color indexed="8"/>
      </right>
      <top style="medium">
        <color indexed="64"/>
      </top>
      <bottom style="medium">
        <color indexed="64"/>
      </bottom>
      <diagonal/>
    </border>
    <border>
      <left style="thin">
        <color indexed="8"/>
      </left>
      <right style="medium">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medium">
        <color indexed="8"/>
      </right>
      <top style="medium">
        <color indexed="8"/>
      </top>
      <bottom style="medium">
        <color indexed="64"/>
      </bottom>
      <diagonal/>
    </border>
    <border>
      <left style="thin">
        <color indexed="8"/>
      </left>
      <right/>
      <top style="medium">
        <color indexed="8"/>
      </top>
      <bottom style="thin">
        <color indexed="64"/>
      </bottom>
      <diagonal/>
    </border>
    <border>
      <left style="thin">
        <color indexed="8"/>
      </left>
      <right/>
      <top style="medium">
        <color indexed="8"/>
      </top>
      <bottom style="medium">
        <color indexed="64"/>
      </bottom>
      <diagonal/>
    </border>
    <border>
      <left style="medium">
        <color indexed="8"/>
      </left>
      <right style="medium">
        <color indexed="8"/>
      </right>
      <top style="medium">
        <color indexed="64"/>
      </top>
      <bottom style="medium">
        <color indexed="8"/>
      </bottom>
      <diagonal/>
    </border>
    <border>
      <left style="thin">
        <color indexed="10"/>
      </left>
      <right style="thin">
        <color indexed="10"/>
      </right>
      <top style="thin">
        <color indexed="10"/>
      </top>
      <bottom style="thin">
        <color indexed="11"/>
      </bottom>
      <diagonal/>
    </border>
    <border>
      <left style="thin">
        <color indexed="10"/>
      </left>
      <right style="thin">
        <color indexed="11"/>
      </right>
      <top style="thin">
        <color indexed="11"/>
      </top>
      <bottom style="thin">
        <color indexed="10"/>
      </bottom>
      <diagonal/>
    </border>
    <border>
      <left style="thin">
        <color indexed="11"/>
      </left>
      <right style="thin">
        <color indexed="10"/>
      </right>
      <top style="thin">
        <color indexed="11"/>
      </top>
      <bottom style="thin">
        <color indexed="10"/>
      </bottom>
      <diagonal/>
    </border>
    <border>
      <left style="thin">
        <color indexed="10"/>
      </left>
      <right style="thin">
        <color indexed="10"/>
      </right>
      <top style="thin">
        <color indexed="11"/>
      </top>
      <bottom style="thin">
        <color indexed="10"/>
      </bottom>
      <diagonal/>
    </border>
    <border>
      <left style="thin">
        <color indexed="10"/>
      </left>
      <right style="thin">
        <color indexed="11"/>
      </right>
      <top style="thin">
        <color indexed="10"/>
      </top>
      <bottom style="thin">
        <color indexed="10"/>
      </bottom>
      <diagonal/>
    </border>
    <border>
      <left style="thin">
        <color indexed="11"/>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medium">
        <color indexed="64"/>
      </bottom>
      <diagonal/>
    </border>
    <border>
      <left style="thin">
        <color indexed="11"/>
      </left>
      <right style="thin">
        <color indexed="10"/>
      </right>
      <top style="thin">
        <color indexed="10"/>
      </top>
      <bottom style="medium">
        <color indexed="64"/>
      </bottom>
      <diagonal/>
    </border>
    <border>
      <left style="thin">
        <color indexed="10"/>
      </left>
      <right/>
      <top style="thin">
        <color indexed="10"/>
      </top>
      <bottom style="thin">
        <color indexed="10"/>
      </bottom>
      <diagonal/>
    </border>
    <border>
      <left style="thin">
        <color indexed="10"/>
      </left>
      <right/>
      <top/>
      <bottom/>
      <diagonal/>
    </border>
    <border>
      <left style="thin">
        <color indexed="10"/>
      </left>
      <right/>
      <top style="thin">
        <color indexed="10"/>
      </top>
      <bottom style="thin">
        <color indexed="11"/>
      </bottom>
      <diagonal/>
    </border>
    <border>
      <left style="thin">
        <color indexed="10"/>
      </left>
      <right/>
      <top style="thin">
        <color indexed="11"/>
      </top>
      <bottom style="thin">
        <color indexed="10"/>
      </bottom>
      <diagonal/>
    </border>
    <border>
      <left style="thin">
        <color indexed="64"/>
      </left>
      <right style="thin">
        <color indexed="64"/>
      </right>
      <top style="thin">
        <color indexed="64"/>
      </top>
      <bottom style="thin">
        <color indexed="11"/>
      </bottom>
      <diagonal/>
    </border>
    <border>
      <left style="thin">
        <color indexed="64"/>
      </left>
      <right style="thin">
        <color indexed="64"/>
      </right>
      <top style="thin">
        <color indexed="11"/>
      </top>
      <bottom style="thin">
        <color indexed="10"/>
      </bottom>
      <diagonal/>
    </border>
    <border>
      <left style="thin">
        <color indexed="64"/>
      </left>
      <right style="thin">
        <color indexed="64"/>
      </right>
      <top style="thin">
        <color indexed="10"/>
      </top>
      <bottom style="thin">
        <color indexed="10"/>
      </bottom>
      <diagonal/>
    </border>
    <border>
      <left style="thin">
        <color indexed="10"/>
      </left>
      <right style="medium">
        <color indexed="64"/>
      </right>
      <top style="thin">
        <color indexed="10"/>
      </top>
      <bottom style="thin">
        <color indexed="10"/>
      </bottom>
      <diagonal/>
    </border>
    <border>
      <left style="thin">
        <color indexed="10"/>
      </left>
      <right/>
      <top/>
      <bottom style="medium">
        <color indexed="64"/>
      </bottom>
      <diagonal/>
    </border>
    <border>
      <left style="thin">
        <color indexed="10"/>
      </left>
      <right style="medium">
        <color indexed="64"/>
      </right>
      <top style="thin">
        <color indexed="10"/>
      </top>
      <bottom style="medium">
        <color indexed="64"/>
      </bottom>
      <diagonal/>
    </border>
    <border>
      <left/>
      <right/>
      <top style="medium">
        <color indexed="64"/>
      </top>
      <bottom style="thin">
        <color indexed="10"/>
      </bottom>
      <diagonal/>
    </border>
    <border>
      <left/>
      <right style="medium">
        <color indexed="64"/>
      </right>
      <top style="medium">
        <color indexed="64"/>
      </top>
      <bottom style="thin">
        <color indexed="10"/>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11"/>
      </right>
      <top style="thin">
        <color indexed="10"/>
      </top>
      <bottom style="thin">
        <color indexed="10"/>
      </bottom>
      <diagonal/>
    </border>
    <border>
      <left/>
      <right style="thin">
        <color indexed="11"/>
      </right>
      <top style="thin">
        <color indexed="10"/>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8"/>
      </bottom>
      <diagonal/>
    </border>
    <border>
      <left/>
      <right/>
      <top style="medium">
        <color indexed="64"/>
      </top>
      <bottom style="medium">
        <color indexed="8"/>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64"/>
      </left>
      <right/>
      <top/>
      <bottom style="thin">
        <color indexed="64"/>
      </bottom>
      <diagonal/>
    </border>
    <border>
      <left style="medium">
        <color indexed="8"/>
      </left>
      <right style="medium">
        <color indexed="64"/>
      </right>
      <top/>
      <bottom style="medium">
        <color indexed="8"/>
      </bottom>
      <diagonal/>
    </border>
    <border>
      <left/>
      <right style="medium">
        <color indexed="64"/>
      </right>
      <top style="medium">
        <color indexed="8"/>
      </top>
      <bottom style="medium">
        <color indexed="64"/>
      </bottom>
      <diagonal/>
    </border>
    <border>
      <left style="medium">
        <color indexed="8"/>
      </left>
      <right style="medium">
        <color indexed="64"/>
      </right>
      <top style="medium">
        <color indexed="8"/>
      </top>
      <bottom style="medium">
        <color indexed="8"/>
      </bottom>
      <diagonal/>
    </border>
    <border>
      <left/>
      <right style="medium">
        <color indexed="64"/>
      </right>
      <top/>
      <bottom style="medium">
        <color indexed="64"/>
      </bottom>
      <diagonal/>
    </border>
    <border>
      <left style="medium">
        <color indexed="8"/>
      </left>
      <right style="medium">
        <color indexed="64"/>
      </right>
      <top style="medium">
        <color indexed="8"/>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8"/>
      </top>
      <bottom style="thin">
        <color indexed="64"/>
      </bottom>
      <diagonal/>
    </border>
    <border>
      <left/>
      <right/>
      <top/>
      <bottom style="medium">
        <color indexed="8"/>
      </bottom>
      <diagonal/>
    </border>
    <border>
      <left style="thin">
        <color indexed="64"/>
      </left>
      <right style="medium">
        <color indexed="8"/>
      </right>
      <top/>
      <bottom style="medium">
        <color indexed="64"/>
      </bottom>
      <diagonal/>
    </border>
    <border>
      <left style="thin">
        <color indexed="8"/>
      </left>
      <right style="medium">
        <color indexed="8"/>
      </right>
      <top/>
      <bottom style="medium">
        <color indexed="64"/>
      </bottom>
      <diagonal/>
    </border>
    <border>
      <left style="thin">
        <color indexed="64"/>
      </left>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rgb="FFC00000"/>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rgb="FFC00000"/>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10"/>
      </left>
      <right style="thin">
        <color indexed="11"/>
      </right>
      <top style="thin">
        <color indexed="10"/>
      </top>
      <bottom/>
      <diagonal/>
    </border>
    <border>
      <left style="thin">
        <color indexed="11"/>
      </left>
      <right style="thin">
        <color indexed="10"/>
      </right>
      <top style="thin">
        <color indexed="10"/>
      </top>
      <bottom/>
      <diagonal/>
    </border>
    <border>
      <left style="thin">
        <color indexed="10"/>
      </left>
      <right style="thin">
        <color indexed="10"/>
      </right>
      <top style="thin">
        <color indexed="10"/>
      </top>
      <bottom/>
      <diagonal/>
    </border>
    <border>
      <left style="thin">
        <color indexed="10"/>
      </left>
      <right/>
      <top style="thin">
        <color indexed="10"/>
      </top>
      <bottom/>
      <diagonal/>
    </border>
  </borders>
  <cellStyleXfs count="6">
    <xf numFmtId="0" fontId="0" fillId="0" borderId="0"/>
    <xf numFmtId="0" fontId="6" fillId="0" borderId="0"/>
    <xf numFmtId="0" fontId="1" fillId="0" borderId="0"/>
    <xf numFmtId="0" fontId="19" fillId="15" borderId="0" applyNumberFormat="0" applyBorder="0" applyAlignment="0" applyProtection="0"/>
    <xf numFmtId="0" fontId="20" fillId="16" borderId="0" applyNumberFormat="0" applyBorder="0" applyAlignment="0" applyProtection="0"/>
    <xf numFmtId="9" fontId="41" fillId="0" borderId="0" applyFont="0" applyFill="0" applyBorder="0" applyAlignment="0" applyProtection="0"/>
  </cellStyleXfs>
  <cellXfs count="417">
    <xf numFmtId="0" fontId="0" fillId="0" borderId="0" xfId="0"/>
    <xf numFmtId="0" fontId="1" fillId="0" borderId="0" xfId="2" applyFont="1"/>
    <xf numFmtId="0" fontId="2" fillId="0" borderId="0" xfId="2" applyFont="1"/>
    <xf numFmtId="0" fontId="2" fillId="0" borderId="0" xfId="2" applyFont="1" applyBorder="1"/>
    <xf numFmtId="0" fontId="1" fillId="2" borderId="0" xfId="2" applyFont="1" applyFill="1" applyBorder="1"/>
    <xf numFmtId="0" fontId="1" fillId="3" borderId="0" xfId="2" applyFont="1" applyFill="1" applyBorder="1"/>
    <xf numFmtId="0" fontId="1" fillId="0" borderId="0" xfId="2" applyFont="1" applyBorder="1"/>
    <xf numFmtId="0" fontId="1" fillId="2" borderId="0" xfId="2" applyFont="1" applyFill="1"/>
    <xf numFmtId="0" fontId="1" fillId="0" borderId="0" xfId="2" applyFont="1" applyFill="1"/>
    <xf numFmtId="0" fontId="1" fillId="0" borderId="0" xfId="2" applyFont="1" applyFill="1" applyAlignment="1"/>
    <xf numFmtId="0" fontId="2" fillId="0" borderId="0" xfId="2" applyFont="1" applyAlignment="1">
      <alignment wrapText="1"/>
    </xf>
    <xf numFmtId="164" fontId="2" fillId="3" borderId="0" xfId="2" applyNumberFormat="1" applyFont="1" applyFill="1" applyBorder="1" applyAlignment="1">
      <alignment horizontal="center" wrapText="1"/>
    </xf>
    <xf numFmtId="0" fontId="2" fillId="2" borderId="0" xfId="2" applyFont="1" applyFill="1"/>
    <xf numFmtId="0" fontId="6" fillId="2" borderId="0" xfId="1" applyNumberFormat="1" applyFont="1" applyFill="1" applyBorder="1" applyAlignment="1" applyProtection="1"/>
    <xf numFmtId="0" fontId="2" fillId="5" borderId="0" xfId="2" applyFont="1" applyFill="1"/>
    <xf numFmtId="0" fontId="2" fillId="5" borderId="0" xfId="2" applyFont="1" applyFill="1" applyAlignment="1"/>
    <xf numFmtId="0" fontId="1" fillId="5" borderId="0" xfId="2" applyFont="1" applyFill="1" applyAlignment="1">
      <alignment wrapText="1"/>
    </xf>
    <xf numFmtId="0" fontId="6" fillId="5" borderId="0" xfId="1" applyNumberFormat="1" applyFont="1" applyFill="1" applyBorder="1" applyAlignment="1" applyProtection="1">
      <alignment horizontal="center" vertical="center"/>
    </xf>
    <xf numFmtId="0" fontId="1" fillId="0" borderId="0" xfId="2"/>
    <xf numFmtId="49" fontId="7" fillId="0" borderId="2" xfId="2" applyNumberFormat="1" applyFont="1" applyFill="1" applyBorder="1"/>
    <xf numFmtId="0" fontId="8" fillId="6" borderId="2" xfId="2" applyFont="1" applyFill="1" applyBorder="1"/>
    <xf numFmtId="49" fontId="7" fillId="8" borderId="3" xfId="2" applyNumberFormat="1" applyFont="1" applyFill="1" applyBorder="1" applyAlignment="1">
      <alignment wrapText="1"/>
    </xf>
    <xf numFmtId="0" fontId="1" fillId="8" borderId="4" xfId="2" applyFill="1" applyBorder="1" applyAlignment="1">
      <alignment wrapText="1"/>
    </xf>
    <xf numFmtId="49" fontId="9" fillId="9" borderId="7" xfId="2" applyNumberFormat="1" applyFont="1" applyFill="1" applyBorder="1" applyAlignment="1">
      <alignment wrapText="1"/>
    </xf>
    <xf numFmtId="49" fontId="2" fillId="10" borderId="6" xfId="2" applyNumberFormat="1" applyFont="1" applyFill="1" applyBorder="1" applyAlignment="1">
      <alignment wrapText="1"/>
    </xf>
    <xf numFmtId="49" fontId="1" fillId="9" borderId="7" xfId="2" applyNumberFormat="1" applyFont="1" applyFill="1" applyBorder="1"/>
    <xf numFmtId="49" fontId="1" fillId="10" borderId="6" xfId="2" applyNumberFormat="1" applyFont="1" applyFill="1" applyBorder="1" applyAlignment="1">
      <alignment wrapText="1"/>
    </xf>
    <xf numFmtId="49" fontId="1" fillId="10" borderId="6" xfId="2" applyNumberFormat="1" applyFont="1" applyFill="1" applyBorder="1"/>
    <xf numFmtId="49" fontId="10" fillId="9" borderId="7" xfId="2" applyNumberFormat="1" applyFont="1" applyFill="1" applyBorder="1"/>
    <xf numFmtId="49" fontId="10" fillId="10" borderId="6" xfId="2" applyNumberFormat="1" applyFont="1" applyFill="1" applyBorder="1"/>
    <xf numFmtId="0" fontId="1" fillId="9" borderId="7" xfId="2" applyFill="1" applyBorder="1"/>
    <xf numFmtId="0" fontId="1" fillId="10" borderId="6" xfId="2" applyFill="1" applyBorder="1"/>
    <xf numFmtId="49" fontId="2" fillId="9" borderId="7" xfId="2" applyNumberFormat="1" applyFont="1" applyFill="1" applyBorder="1"/>
    <xf numFmtId="49" fontId="2" fillId="10" borderId="6" xfId="2" applyNumberFormat="1" applyFont="1" applyFill="1" applyBorder="1"/>
    <xf numFmtId="0" fontId="1" fillId="0" borderId="7" xfId="2" applyFill="1" applyBorder="1"/>
    <xf numFmtId="0" fontId="1" fillId="10" borderId="0" xfId="2" applyFill="1"/>
    <xf numFmtId="0" fontId="1" fillId="0" borderId="0" xfId="2" applyFill="1"/>
    <xf numFmtId="0" fontId="10" fillId="0" borderId="9" xfId="2" applyFont="1" applyBorder="1" applyAlignment="1" applyProtection="1">
      <alignment horizontal="center" wrapText="1"/>
      <protection locked="0"/>
    </xf>
    <xf numFmtId="1" fontId="10" fillId="0" borderId="9" xfId="2" applyNumberFormat="1" applyFont="1" applyBorder="1" applyAlignment="1" applyProtection="1">
      <alignment horizontal="center" wrapText="1"/>
      <protection locked="0"/>
    </xf>
    <xf numFmtId="0" fontId="10" fillId="0" borderId="0" xfId="2" applyFont="1" applyAlignment="1" applyProtection="1">
      <alignment horizontal="center" wrapText="1"/>
      <protection locked="0"/>
    </xf>
    <xf numFmtId="0" fontId="10" fillId="0" borderId="13" xfId="2" applyFont="1" applyBorder="1" applyAlignment="1" applyProtection="1">
      <alignment horizontal="center" wrapText="1"/>
      <protection locked="0"/>
    </xf>
    <xf numFmtId="0" fontId="2" fillId="0" borderId="0" xfId="2" applyFont="1" applyAlignment="1" applyProtection="1">
      <alignment horizontal="right"/>
      <protection locked="0"/>
    </xf>
    <xf numFmtId="0" fontId="9" fillId="13" borderId="11" xfId="2" applyFont="1" applyFill="1" applyBorder="1" applyProtection="1"/>
    <xf numFmtId="166" fontId="9" fillId="13" borderId="11" xfId="2" applyNumberFormat="1" applyFont="1" applyFill="1" applyBorder="1" applyAlignment="1" applyProtection="1">
      <alignment horizontal="center"/>
    </xf>
    <xf numFmtId="0" fontId="15" fillId="12" borderId="21" xfId="2" applyFont="1" applyFill="1" applyBorder="1" applyProtection="1"/>
    <xf numFmtId="166" fontId="15" fillId="12" borderId="28" xfId="2" applyNumberFormat="1" applyFont="1" applyFill="1" applyBorder="1" applyProtection="1"/>
    <xf numFmtId="0" fontId="1" fillId="0" borderId="17" xfId="2" applyFont="1" applyBorder="1" applyAlignment="1" applyProtection="1">
      <alignment horizontal="center"/>
      <protection locked="0"/>
    </xf>
    <xf numFmtId="0" fontId="19" fillId="15" borderId="10" xfId="3" applyBorder="1" applyAlignment="1" applyProtection="1">
      <alignment horizontal="center" wrapText="1"/>
    </xf>
    <xf numFmtId="0" fontId="23" fillId="8" borderId="8" xfId="2" applyFont="1" applyFill="1" applyBorder="1" applyProtection="1"/>
    <xf numFmtId="0" fontId="10" fillId="8" borderId="8" xfId="2" applyFont="1" applyFill="1" applyBorder="1" applyAlignment="1" applyProtection="1">
      <alignment horizontal="center" wrapText="1"/>
    </xf>
    <xf numFmtId="0" fontId="23" fillId="23" borderId="8" xfId="2" applyFont="1" applyFill="1" applyBorder="1" applyAlignment="1" applyProtection="1">
      <alignment horizontal="center"/>
    </xf>
    <xf numFmtId="0" fontId="3" fillId="31" borderId="8" xfId="2" applyFont="1" applyFill="1" applyBorder="1" applyAlignment="1" applyProtection="1">
      <alignment horizontal="center" wrapText="1"/>
    </xf>
    <xf numFmtId="0" fontId="23" fillId="31" borderId="8" xfId="2" applyFont="1" applyFill="1" applyBorder="1" applyAlignment="1" applyProtection="1"/>
    <xf numFmtId="0" fontId="1" fillId="0" borderId="18" xfId="2" applyNumberFormat="1" applyFont="1" applyBorder="1" applyAlignment="1" applyProtection="1">
      <alignment horizontal="left"/>
      <protection locked="0"/>
    </xf>
    <xf numFmtId="0" fontId="1" fillId="0" borderId="41" xfId="2" applyFont="1" applyBorder="1" applyAlignment="1" applyProtection="1">
      <alignment horizontal="center"/>
      <protection locked="0"/>
    </xf>
    <xf numFmtId="0" fontId="1" fillId="0" borderId="68" xfId="2" applyNumberFormat="1" applyFont="1" applyFill="1" applyBorder="1" applyAlignment="1" applyProtection="1">
      <alignment horizontal="left"/>
      <protection locked="0"/>
    </xf>
    <xf numFmtId="0" fontId="1" fillId="0" borderId="0" xfId="2" applyNumberFormat="1" applyFont="1" applyFill="1" applyProtection="1">
      <protection locked="0"/>
    </xf>
    <xf numFmtId="0" fontId="1" fillId="0" borderId="19" xfId="2" applyNumberFormat="1" applyBorder="1" applyProtection="1">
      <protection locked="0"/>
    </xf>
    <xf numFmtId="0" fontId="1" fillId="0" borderId="20" xfId="2" applyNumberFormat="1" applyBorder="1" applyProtection="1">
      <protection locked="0"/>
    </xf>
    <xf numFmtId="0" fontId="1" fillId="0" borderId="9" xfId="2" applyNumberFormat="1" applyFont="1" applyBorder="1" applyProtection="1">
      <protection locked="0"/>
    </xf>
    <xf numFmtId="0" fontId="1" fillId="0" borderId="10" xfId="2" applyNumberFormat="1" applyBorder="1" applyProtection="1">
      <protection locked="0"/>
    </xf>
    <xf numFmtId="168" fontId="1" fillId="0" borderId="26" xfId="2" applyNumberFormat="1" applyBorder="1" applyProtection="1">
      <protection locked="0"/>
    </xf>
    <xf numFmtId="168" fontId="1" fillId="0" borderId="9" xfId="2" applyNumberFormat="1" applyBorder="1" applyProtection="1">
      <protection locked="0"/>
    </xf>
    <xf numFmtId="168" fontId="1" fillId="0" borderId="10" xfId="2" applyNumberFormat="1" applyBorder="1" applyProtection="1">
      <protection locked="0"/>
    </xf>
    <xf numFmtId="0" fontId="1" fillId="0" borderId="19" xfId="2" applyNumberFormat="1" applyFont="1" applyBorder="1" applyProtection="1">
      <protection locked="0"/>
    </xf>
    <xf numFmtId="0" fontId="33" fillId="3" borderId="11" xfId="2" applyFont="1" applyFill="1" applyBorder="1" applyProtection="1"/>
    <xf numFmtId="166" fontId="33" fillId="3" borderId="11" xfId="2" applyNumberFormat="1" applyFont="1" applyFill="1" applyBorder="1" applyAlignment="1" applyProtection="1">
      <alignment horizontal="center"/>
    </xf>
    <xf numFmtId="0" fontId="33" fillId="35" borderId="11" xfId="2" applyFont="1" applyFill="1" applyBorder="1" applyProtection="1"/>
    <xf numFmtId="166" fontId="33" fillId="35" borderId="11" xfId="2" applyNumberFormat="1" applyFont="1" applyFill="1" applyBorder="1" applyAlignment="1" applyProtection="1">
      <alignment horizontal="center"/>
    </xf>
    <xf numFmtId="168" fontId="1" fillId="0" borderId="18" xfId="2" applyNumberFormat="1" applyFont="1" applyFill="1" applyBorder="1" applyAlignment="1" applyProtection="1">
      <alignment horizontal="right"/>
      <protection locked="0"/>
    </xf>
    <xf numFmtId="168" fontId="1" fillId="0" borderId="18" xfId="2" applyNumberFormat="1" applyFill="1" applyBorder="1" applyAlignment="1" applyProtection="1">
      <alignment horizontal="right"/>
      <protection locked="0"/>
    </xf>
    <xf numFmtId="168" fontId="1" fillId="0" borderId="19" xfId="2" applyNumberFormat="1" applyBorder="1" applyAlignment="1" applyProtection="1">
      <alignment horizontal="right"/>
      <protection locked="0"/>
    </xf>
    <xf numFmtId="168" fontId="1" fillId="0" borderId="18" xfId="2" applyNumberFormat="1" applyBorder="1" applyAlignment="1" applyProtection="1">
      <alignment horizontal="right"/>
      <protection locked="0"/>
    </xf>
    <xf numFmtId="1" fontId="1" fillId="0" borderId="18" xfId="2" applyNumberFormat="1" applyBorder="1" applyAlignment="1" applyProtection="1">
      <alignment horizontal="right"/>
      <protection locked="0"/>
    </xf>
    <xf numFmtId="1" fontId="1" fillId="0" borderId="18" xfId="2" applyNumberFormat="1" applyFill="1" applyBorder="1" applyAlignment="1" applyProtection="1">
      <alignment horizontal="right"/>
      <protection locked="0"/>
    </xf>
    <xf numFmtId="1" fontId="1" fillId="0" borderId="18" xfId="2" applyNumberFormat="1" applyFont="1" applyFill="1" applyBorder="1" applyAlignment="1" applyProtection="1">
      <alignment horizontal="right"/>
      <protection locked="0"/>
    </xf>
    <xf numFmtId="0" fontId="34" fillId="37" borderId="77" xfId="2" applyFont="1" applyFill="1" applyBorder="1" applyAlignment="1" applyProtection="1">
      <alignment horizontal="left" vertical="center"/>
    </xf>
    <xf numFmtId="166" fontId="34" fillId="37" borderId="70" xfId="2" applyNumberFormat="1" applyFont="1" applyFill="1" applyBorder="1" applyAlignment="1" applyProtection="1">
      <alignment horizontal="right" vertical="center"/>
    </xf>
    <xf numFmtId="168" fontId="10" fillId="0" borderId="9" xfId="2" applyNumberFormat="1" applyFont="1" applyBorder="1" applyAlignment="1" applyProtection="1">
      <alignment horizontal="center" wrapText="1"/>
      <protection locked="0"/>
    </xf>
    <xf numFmtId="168" fontId="1" fillId="0" borderId="41" xfId="2" applyNumberFormat="1" applyFont="1" applyBorder="1" applyAlignment="1" applyProtection="1">
      <alignment horizontal="center"/>
      <protection locked="0"/>
    </xf>
    <xf numFmtId="168" fontId="1" fillId="0" borderId="29" xfId="2" applyNumberFormat="1" applyFont="1" applyBorder="1" applyAlignment="1" applyProtection="1">
      <alignment horizontal="center"/>
      <protection locked="0"/>
    </xf>
    <xf numFmtId="168" fontId="1" fillId="0" borderId="30" xfId="2" applyNumberFormat="1" applyFont="1" applyBorder="1" applyAlignment="1" applyProtection="1">
      <alignment horizontal="center"/>
      <protection locked="0"/>
    </xf>
    <xf numFmtId="168" fontId="1" fillId="0" borderId="38" xfId="2" applyNumberFormat="1" applyFont="1" applyBorder="1" applyAlignment="1" applyProtection="1">
      <alignment horizontal="center"/>
      <protection locked="0"/>
    </xf>
    <xf numFmtId="168" fontId="10" fillId="0" borderId="32" xfId="2" applyNumberFormat="1" applyFont="1" applyBorder="1" applyAlignment="1" applyProtection="1">
      <alignment horizontal="center" wrapText="1"/>
      <protection locked="0"/>
    </xf>
    <xf numFmtId="1" fontId="1" fillId="0" borderId="18" xfId="2" applyNumberFormat="1" applyBorder="1" applyAlignment="1" applyProtection="1">
      <alignment horizontal="center"/>
      <protection locked="0"/>
    </xf>
    <xf numFmtId="1" fontId="1" fillId="0" borderId="18" xfId="2" applyNumberFormat="1" applyFill="1" applyBorder="1" applyAlignment="1" applyProtection="1">
      <alignment horizontal="center"/>
      <protection locked="0"/>
    </xf>
    <xf numFmtId="168" fontId="1" fillId="0" borderId="65" xfId="2" applyNumberFormat="1" applyFill="1" applyBorder="1" applyAlignment="1" applyProtection="1">
      <alignment horizontal="right"/>
      <protection locked="0"/>
    </xf>
    <xf numFmtId="168" fontId="1" fillId="0" borderId="9" xfId="2" applyNumberFormat="1" applyFill="1" applyBorder="1" applyAlignment="1" applyProtection="1">
      <alignment horizontal="right"/>
      <protection locked="0"/>
    </xf>
    <xf numFmtId="0" fontId="19" fillId="15" borderId="80" xfId="3" applyBorder="1" applyAlignment="1" applyProtection="1">
      <alignment horizontal="center" wrapText="1"/>
    </xf>
    <xf numFmtId="169" fontId="1" fillId="0" borderId="18" xfId="2" applyNumberFormat="1" applyFont="1" applyFill="1" applyBorder="1" applyAlignment="1" applyProtection="1">
      <alignment horizontal="left"/>
      <protection locked="0"/>
    </xf>
    <xf numFmtId="49" fontId="10" fillId="0" borderId="32" xfId="2" applyNumberFormat="1" applyFont="1" applyBorder="1" applyAlignment="1" applyProtection="1">
      <alignment horizontal="left" wrapText="1"/>
      <protection locked="0"/>
    </xf>
    <xf numFmtId="0" fontId="10" fillId="0" borderId="32" xfId="2" applyFont="1" applyBorder="1" applyAlignment="1" applyProtection="1">
      <alignment horizontal="center" wrapText="1"/>
      <protection locked="0"/>
    </xf>
    <xf numFmtId="0" fontId="1" fillId="0" borderId="37" xfId="2" applyFont="1" applyBorder="1" applyAlignment="1" applyProtection="1">
      <alignment horizontal="center"/>
      <protection locked="0"/>
    </xf>
    <xf numFmtId="49" fontId="10" fillId="0" borderId="18" xfId="2" applyNumberFormat="1" applyFont="1" applyBorder="1" applyAlignment="1" applyProtection="1">
      <alignment horizontal="left" wrapText="1"/>
      <protection locked="0"/>
    </xf>
    <xf numFmtId="0" fontId="1" fillId="0" borderId="103" xfId="2" applyBorder="1" applyAlignment="1" applyProtection="1">
      <alignment horizontal="center"/>
      <protection locked="0"/>
    </xf>
    <xf numFmtId="168" fontId="1" fillId="0" borderId="103" xfId="2" applyNumberFormat="1" applyBorder="1" applyAlignment="1" applyProtection="1">
      <alignment horizontal="center"/>
      <protection locked="0"/>
    </xf>
    <xf numFmtId="0" fontId="1" fillId="0" borderId="122" xfId="2" applyNumberFormat="1" applyFont="1" applyBorder="1" applyAlignment="1" applyProtection="1">
      <alignment horizontal="left"/>
      <protection locked="0"/>
    </xf>
    <xf numFmtId="1" fontId="1" fillId="0" borderId="39" xfId="2" applyNumberFormat="1" applyBorder="1" applyAlignment="1" applyProtection="1">
      <alignment horizontal="center"/>
      <protection locked="0"/>
    </xf>
    <xf numFmtId="168" fontId="1" fillId="0" borderId="123" xfId="2" applyNumberFormat="1" applyBorder="1" applyAlignment="1" applyProtection="1">
      <alignment horizontal="right"/>
      <protection locked="0"/>
    </xf>
    <xf numFmtId="166" fontId="50" fillId="13" borderId="11" xfId="2" applyNumberFormat="1" applyFont="1" applyFill="1" applyBorder="1" applyAlignment="1" applyProtection="1">
      <alignment horizontal="center"/>
    </xf>
    <xf numFmtId="168" fontId="50" fillId="29" borderId="11" xfId="2" applyNumberFormat="1" applyFont="1" applyFill="1" applyBorder="1" applyAlignment="1" applyProtection="1">
      <alignment horizontal="center"/>
    </xf>
    <xf numFmtId="166" fontId="1" fillId="0" borderId="9" xfId="2" applyNumberFormat="1" applyFill="1" applyBorder="1" applyAlignment="1" applyProtection="1">
      <alignment horizontal="right"/>
      <protection locked="0"/>
    </xf>
    <xf numFmtId="168" fontId="1" fillId="0" borderId="9" xfId="2" applyNumberFormat="1" applyFill="1" applyBorder="1" applyProtection="1"/>
    <xf numFmtId="168" fontId="10" fillId="0" borderId="9" xfId="2" applyNumberFormat="1" applyFont="1" applyFill="1" applyBorder="1" applyAlignment="1" applyProtection="1">
      <alignment horizontal="right" wrapText="1"/>
    </xf>
    <xf numFmtId="168" fontId="1" fillId="0" borderId="9" xfId="2" applyNumberFormat="1" applyFill="1" applyBorder="1" applyProtection="1">
      <protection locked="0"/>
    </xf>
    <xf numFmtId="0" fontId="15" fillId="26" borderId="14" xfId="2" applyFont="1" applyFill="1" applyBorder="1" applyAlignment="1" applyProtection="1">
      <alignment wrapText="1"/>
    </xf>
    <xf numFmtId="0" fontId="15" fillId="27" borderId="62" xfId="2" applyFont="1" applyFill="1" applyBorder="1" applyAlignment="1" applyProtection="1">
      <alignment wrapText="1"/>
    </xf>
    <xf numFmtId="0" fontId="1" fillId="2" borderId="33" xfId="2" applyFont="1" applyFill="1" applyBorder="1"/>
    <xf numFmtId="164" fontId="2" fillId="3" borderId="33" xfId="2" applyNumberFormat="1" applyFont="1" applyFill="1" applyBorder="1" applyAlignment="1">
      <alignment horizontal="center"/>
    </xf>
    <xf numFmtId="169" fontId="1" fillId="0" borderId="41" xfId="2" applyNumberFormat="1" applyFont="1" applyBorder="1" applyAlignment="1" applyProtection="1">
      <alignment horizontal="center"/>
      <protection locked="0"/>
    </xf>
    <xf numFmtId="169" fontId="1" fillId="0" borderId="118" xfId="2" applyNumberFormat="1" applyFont="1" applyBorder="1" applyAlignment="1" applyProtection="1">
      <alignment horizontal="center"/>
      <protection locked="0"/>
    </xf>
    <xf numFmtId="169" fontId="1" fillId="0" borderId="37" xfId="2" applyNumberFormat="1" applyFont="1" applyBorder="1" applyAlignment="1" applyProtection="1">
      <alignment horizontal="center"/>
      <protection locked="0"/>
    </xf>
    <xf numFmtId="0" fontId="10" fillId="8" borderId="8" xfId="2" applyFont="1" applyFill="1" applyBorder="1" applyAlignment="1" applyProtection="1">
      <alignment horizontal="center" wrapText="1"/>
      <protection locked="0"/>
    </xf>
    <xf numFmtId="0" fontId="23" fillId="23" borderId="8" xfId="2" applyFont="1" applyFill="1" applyBorder="1" applyAlignment="1" applyProtection="1">
      <alignment horizontal="center"/>
      <protection locked="0"/>
    </xf>
    <xf numFmtId="0" fontId="25" fillId="17" borderId="44" xfId="2" applyFont="1" applyFill="1" applyBorder="1" applyAlignment="1" applyProtection="1"/>
    <xf numFmtId="0" fontId="25" fillId="17" borderId="50" xfId="2" applyFont="1" applyFill="1" applyBorder="1" applyAlignment="1" applyProtection="1">
      <alignment horizontal="center"/>
    </xf>
    <xf numFmtId="0" fontId="27" fillId="21" borderId="50" xfId="2" applyFont="1" applyFill="1" applyBorder="1" applyAlignment="1" applyProtection="1">
      <alignment horizontal="center" wrapText="1"/>
    </xf>
    <xf numFmtId="0" fontId="27" fillId="21" borderId="53" xfId="2" applyFont="1" applyFill="1" applyBorder="1" applyAlignment="1" applyProtection="1">
      <alignment horizontal="center" wrapText="1"/>
    </xf>
    <xf numFmtId="0" fontId="22" fillId="17" borderId="33" xfId="2" applyFont="1" applyFill="1" applyBorder="1" applyAlignment="1" applyProtection="1">
      <alignment wrapText="1"/>
    </xf>
    <xf numFmtId="166" fontId="22" fillId="17" borderId="51" xfId="2" applyNumberFormat="1" applyFont="1" applyFill="1" applyBorder="1" applyProtection="1"/>
    <xf numFmtId="166" fontId="26" fillId="21" borderId="51" xfId="2" applyNumberFormat="1" applyFont="1" applyFill="1" applyBorder="1" applyAlignment="1" applyProtection="1">
      <alignment wrapText="1"/>
    </xf>
    <xf numFmtId="166" fontId="26" fillId="21" borderId="54" xfId="2" applyNumberFormat="1" applyFont="1" applyFill="1" applyBorder="1" applyAlignment="1" applyProtection="1">
      <alignment wrapText="1"/>
    </xf>
    <xf numFmtId="0" fontId="22" fillId="17" borderId="110" xfId="2" applyFont="1" applyFill="1" applyBorder="1" applyAlignment="1" applyProtection="1"/>
    <xf numFmtId="0" fontId="22" fillId="17" borderId="43" xfId="2" applyFont="1" applyFill="1" applyBorder="1" applyAlignment="1" applyProtection="1"/>
    <xf numFmtId="166" fontId="22" fillId="17" borderId="52" xfId="2" applyNumberFormat="1" applyFont="1" applyFill="1" applyBorder="1" applyProtection="1"/>
    <xf numFmtId="166" fontId="28" fillId="21" borderId="51" xfId="2" applyNumberFormat="1" applyFont="1" applyFill="1" applyBorder="1" applyAlignment="1" applyProtection="1">
      <alignment wrapText="1"/>
    </xf>
    <xf numFmtId="166" fontId="28" fillId="21" borderId="54" xfId="2" applyNumberFormat="1" applyFont="1" applyFill="1" applyBorder="1" applyAlignment="1" applyProtection="1">
      <alignment wrapText="1"/>
    </xf>
    <xf numFmtId="0" fontId="22" fillId="17" borderId="44" xfId="2" applyFont="1" applyFill="1" applyBorder="1" applyAlignment="1" applyProtection="1"/>
    <xf numFmtId="166" fontId="22" fillId="17" borderId="50" xfId="2" applyNumberFormat="1" applyFont="1" applyFill="1" applyBorder="1" applyProtection="1"/>
    <xf numFmtId="166" fontId="22" fillId="17" borderId="49" xfId="2" applyNumberFormat="1" applyFont="1" applyFill="1" applyBorder="1" applyProtection="1"/>
    <xf numFmtId="168" fontId="1" fillId="0" borderId="14" xfId="2" applyNumberFormat="1" applyFont="1" applyFill="1" applyBorder="1" applyProtection="1"/>
    <xf numFmtId="168" fontId="1" fillId="0" borderId="9" xfId="2" applyNumberFormat="1" applyFont="1" applyFill="1" applyBorder="1" applyProtection="1"/>
    <xf numFmtId="168" fontId="1" fillId="0" borderId="32" xfId="2" applyNumberFormat="1" applyFont="1" applyFill="1" applyBorder="1" applyProtection="1"/>
    <xf numFmtId="168" fontId="1" fillId="0" borderId="41" xfId="2" applyNumberFormat="1" applyFont="1" applyFill="1" applyBorder="1" applyProtection="1"/>
    <xf numFmtId="168" fontId="30" fillId="0" borderId="18" xfId="3" applyNumberFormat="1" applyFont="1" applyFill="1" applyBorder="1" applyProtection="1"/>
    <xf numFmtId="168" fontId="30" fillId="0" borderId="71" xfId="3" applyNumberFormat="1" applyFont="1" applyFill="1" applyBorder="1" applyProtection="1"/>
    <xf numFmtId="168" fontId="19" fillId="0" borderId="9" xfId="3" applyNumberFormat="1" applyFill="1" applyBorder="1" applyProtection="1"/>
    <xf numFmtId="168" fontId="19" fillId="0" borderId="71" xfId="3" applyNumberFormat="1" applyFill="1" applyBorder="1" applyProtection="1"/>
    <xf numFmtId="0" fontId="1" fillId="0" borderId="0" xfId="2" applyFont="1" applyProtection="1">
      <protection locked="0"/>
    </xf>
    <xf numFmtId="0" fontId="1" fillId="0" borderId="0" xfId="2" applyFont="1" applyBorder="1" applyProtection="1">
      <protection locked="0"/>
    </xf>
    <xf numFmtId="0" fontId="48" fillId="46" borderId="119" xfId="2" applyFont="1" applyFill="1" applyBorder="1" applyAlignment="1" applyProtection="1">
      <alignment horizontal="center"/>
      <protection locked="0"/>
    </xf>
    <xf numFmtId="0" fontId="10" fillId="20" borderId="66" xfId="2" applyFont="1" applyFill="1" applyBorder="1" applyAlignment="1" applyProtection="1">
      <alignment wrapText="1"/>
      <protection locked="0"/>
    </xf>
    <xf numFmtId="0" fontId="10" fillId="8" borderId="56" xfId="2" applyFont="1" applyFill="1" applyBorder="1" applyAlignment="1" applyProtection="1">
      <alignment horizontal="center" wrapText="1"/>
      <protection locked="0"/>
    </xf>
    <xf numFmtId="0" fontId="49" fillId="46" borderId="53" xfId="2" applyFont="1" applyFill="1" applyBorder="1" applyAlignment="1" applyProtection="1">
      <alignment horizontal="center"/>
      <protection locked="0"/>
    </xf>
    <xf numFmtId="167" fontId="1" fillId="0" borderId="0" xfId="2" applyNumberFormat="1" applyFont="1" applyProtection="1">
      <protection locked="0"/>
    </xf>
    <xf numFmtId="0" fontId="1" fillId="0" borderId="0" xfId="2" applyFont="1" applyAlignment="1" applyProtection="1">
      <alignment horizontal="center"/>
      <protection locked="0"/>
    </xf>
    <xf numFmtId="0" fontId="1" fillId="0" borderId="0" xfId="2" applyFont="1" applyBorder="1" applyAlignment="1" applyProtection="1">
      <alignment horizontal="center"/>
      <protection locked="0"/>
    </xf>
    <xf numFmtId="0" fontId="49" fillId="46" borderId="117" xfId="2" applyFont="1" applyFill="1" applyBorder="1" applyAlignment="1" applyProtection="1">
      <alignment horizontal="center"/>
      <protection locked="0"/>
    </xf>
    <xf numFmtId="0" fontId="48" fillId="46" borderId="53" xfId="2" applyFont="1" applyFill="1" applyBorder="1" applyAlignment="1" applyProtection="1">
      <alignment horizontal="center"/>
      <protection locked="0"/>
    </xf>
    <xf numFmtId="0" fontId="1" fillId="0" borderId="46" xfId="2" applyFont="1" applyBorder="1" applyAlignment="1" applyProtection="1">
      <alignment horizontal="right"/>
      <protection locked="0"/>
    </xf>
    <xf numFmtId="0" fontId="32" fillId="22" borderId="11" xfId="2" applyFont="1" applyFill="1" applyBorder="1" applyAlignment="1" applyProtection="1">
      <alignment horizontal="left" wrapText="1"/>
      <protection locked="0"/>
    </xf>
    <xf numFmtId="166" fontId="32" fillId="22" borderId="11" xfId="2" applyNumberFormat="1" applyFont="1" applyFill="1" applyBorder="1" applyAlignment="1" applyProtection="1">
      <alignment wrapText="1"/>
      <protection locked="0"/>
    </xf>
    <xf numFmtId="166" fontId="32" fillId="22" borderId="15" xfId="2" applyNumberFormat="1" applyFont="1" applyFill="1" applyBorder="1" applyAlignment="1" applyProtection="1">
      <alignment wrapText="1"/>
      <protection locked="0"/>
    </xf>
    <xf numFmtId="0" fontId="13" fillId="0" borderId="55" xfId="2" applyFont="1" applyFill="1" applyBorder="1" applyAlignment="1" applyProtection="1">
      <alignment wrapText="1"/>
      <protection locked="0"/>
    </xf>
    <xf numFmtId="0" fontId="13" fillId="0" borderId="13" xfId="2" applyFont="1" applyFill="1" applyBorder="1" applyAlignment="1" applyProtection="1">
      <alignment wrapText="1"/>
      <protection locked="0"/>
    </xf>
    <xf numFmtId="0" fontId="1" fillId="0" borderId="0" xfId="2" applyFont="1" applyAlignment="1" applyProtection="1">
      <alignment horizontal="right"/>
      <protection locked="0"/>
    </xf>
    <xf numFmtId="0" fontId="1" fillId="38" borderId="60" xfId="2" applyFont="1" applyFill="1" applyBorder="1" applyProtection="1">
      <protection locked="0"/>
    </xf>
    <xf numFmtId="0" fontId="1" fillId="11" borderId="57" xfId="2" applyFont="1" applyFill="1" applyBorder="1" applyAlignment="1" applyProtection="1">
      <alignment horizontal="center" wrapText="1"/>
      <protection locked="0"/>
    </xf>
    <xf numFmtId="0" fontId="10" fillId="11" borderId="58" xfId="2" applyFont="1" applyFill="1" applyBorder="1" applyAlignment="1" applyProtection="1">
      <alignment horizontal="center" wrapText="1"/>
      <protection locked="0"/>
    </xf>
    <xf numFmtId="0" fontId="1" fillId="34" borderId="59" xfId="2" applyFont="1" applyFill="1" applyBorder="1" applyAlignment="1" applyProtection="1">
      <alignment horizontal="center" wrapText="1"/>
      <protection locked="0"/>
    </xf>
    <xf numFmtId="0" fontId="19" fillId="15" borderId="10" xfId="3" applyBorder="1" applyAlignment="1" applyProtection="1">
      <alignment horizontal="center" wrapText="1"/>
      <protection locked="0"/>
    </xf>
    <xf numFmtId="0" fontId="49" fillId="46" borderId="53" xfId="2" applyFont="1" applyFill="1" applyBorder="1" applyAlignment="1" applyProtection="1">
      <alignment horizontal="right"/>
      <protection locked="0"/>
    </xf>
    <xf numFmtId="169" fontId="29" fillId="0" borderId="29" xfId="0" applyNumberFormat="1" applyFont="1" applyBorder="1" applyAlignment="1" applyProtection="1">
      <alignment horizontal="left"/>
      <protection locked="0"/>
    </xf>
    <xf numFmtId="168" fontId="1" fillId="0" borderId="37" xfId="2" applyNumberFormat="1" applyFont="1" applyBorder="1" applyAlignment="1" applyProtection="1">
      <alignment horizontal="center"/>
      <protection locked="0"/>
    </xf>
    <xf numFmtId="169" fontId="1" fillId="11" borderId="57" xfId="2" applyNumberFormat="1" applyFont="1" applyFill="1" applyBorder="1" applyAlignment="1" applyProtection="1">
      <alignment horizontal="center" wrapText="1"/>
      <protection locked="0"/>
    </xf>
    <xf numFmtId="0" fontId="49" fillId="46" borderId="117" xfId="2" applyFont="1" applyFill="1" applyBorder="1" applyAlignment="1" applyProtection="1">
      <alignment horizontal="right"/>
      <protection locked="0"/>
    </xf>
    <xf numFmtId="0" fontId="48" fillId="46" borderId="0" xfId="2" applyFont="1" applyFill="1" applyBorder="1" applyAlignment="1" applyProtection="1">
      <alignment horizontal="center"/>
      <protection locked="0"/>
    </xf>
    <xf numFmtId="0" fontId="10" fillId="20" borderId="120" xfId="2" applyFont="1" applyFill="1" applyBorder="1" applyAlignment="1" applyProtection="1">
      <alignment wrapText="1"/>
      <protection locked="0"/>
    </xf>
    <xf numFmtId="0" fontId="35" fillId="16" borderId="34" xfId="4" applyFont="1" applyBorder="1" applyProtection="1">
      <protection locked="0"/>
    </xf>
    <xf numFmtId="0" fontId="35" fillId="16" borderId="35" xfId="4" applyFont="1" applyBorder="1" applyProtection="1">
      <protection locked="0"/>
    </xf>
    <xf numFmtId="168" fontId="35" fillId="16" borderId="35" xfId="4" applyNumberFormat="1" applyFont="1" applyBorder="1" applyAlignment="1" applyProtection="1">
      <alignment wrapText="1"/>
      <protection locked="0"/>
    </xf>
    <xf numFmtId="0" fontId="35" fillId="16" borderId="35" xfId="4" applyFont="1" applyBorder="1" applyAlignment="1" applyProtection="1">
      <alignment wrapText="1"/>
      <protection locked="0"/>
    </xf>
    <xf numFmtId="0" fontId="35" fillId="16" borderId="36" xfId="4" applyFont="1" applyBorder="1" applyAlignment="1" applyProtection="1">
      <alignment wrapText="1"/>
      <protection locked="0"/>
    </xf>
    <xf numFmtId="0" fontId="1" fillId="0" borderId="45" xfId="2" applyFont="1" applyBorder="1" applyProtection="1">
      <protection locked="0"/>
    </xf>
    <xf numFmtId="0" fontId="1" fillId="0" borderId="42" xfId="2" applyFont="1" applyBorder="1" applyProtection="1">
      <protection locked="0"/>
    </xf>
    <xf numFmtId="0" fontId="1" fillId="0" borderId="48" xfId="2" applyFont="1" applyBorder="1" applyProtection="1">
      <protection locked="0"/>
    </xf>
    <xf numFmtId="0" fontId="1" fillId="0" borderId="33" xfId="2" applyFont="1" applyBorder="1" applyAlignment="1" applyProtection="1">
      <alignment horizontal="center"/>
      <protection locked="0"/>
    </xf>
    <xf numFmtId="0" fontId="1" fillId="0" borderId="33" xfId="2" applyFont="1" applyBorder="1" applyProtection="1">
      <protection locked="0"/>
    </xf>
    <xf numFmtId="0" fontId="1" fillId="0" borderId="53" xfId="2" applyFont="1" applyBorder="1" applyProtection="1">
      <protection locked="0"/>
    </xf>
    <xf numFmtId="0" fontId="0" fillId="0" borderId="0" xfId="0" applyProtection="1">
      <protection locked="0"/>
    </xf>
    <xf numFmtId="0" fontId="24" fillId="19" borderId="56" xfId="2" applyFont="1" applyFill="1" applyBorder="1" applyAlignment="1" applyProtection="1">
      <alignment horizontal="center" wrapText="1"/>
      <protection locked="0"/>
    </xf>
    <xf numFmtId="0" fontId="23" fillId="8" borderId="114" xfId="2" applyFont="1" applyFill="1" applyBorder="1" applyProtection="1">
      <protection locked="0"/>
    </xf>
    <xf numFmtId="0" fontId="0" fillId="0" borderId="69" xfId="0" applyBorder="1" applyProtection="1">
      <protection locked="0"/>
    </xf>
    <xf numFmtId="0" fontId="1" fillId="11" borderId="57" xfId="2" applyFill="1" applyBorder="1" applyAlignment="1" applyProtection="1">
      <alignment horizontal="center" wrapText="1"/>
      <protection locked="0"/>
    </xf>
    <xf numFmtId="0" fontId="1" fillId="34" borderId="59" xfId="2" applyFill="1" applyBorder="1" applyAlignment="1" applyProtection="1">
      <alignment horizontal="center" wrapText="1"/>
      <protection locked="0"/>
    </xf>
    <xf numFmtId="0" fontId="19" fillId="15" borderId="112" xfId="3" applyBorder="1" applyAlignment="1" applyProtection="1">
      <alignment horizontal="center" wrapText="1"/>
      <protection locked="0"/>
    </xf>
    <xf numFmtId="169" fontId="29" fillId="0" borderId="102" xfId="0" applyNumberFormat="1" applyFont="1" applyBorder="1" applyAlignment="1" applyProtection="1">
      <alignment horizontal="left"/>
      <protection locked="0"/>
    </xf>
    <xf numFmtId="0" fontId="0" fillId="0" borderId="42" xfId="0" applyBorder="1" applyProtection="1">
      <protection locked="0"/>
    </xf>
    <xf numFmtId="0" fontId="0" fillId="0" borderId="0" xfId="0" applyBorder="1" applyProtection="1">
      <protection locked="0"/>
    </xf>
    <xf numFmtId="0" fontId="44" fillId="0" borderId="0" xfId="0" applyFont="1" applyAlignment="1" applyProtection="1">
      <alignment vertical="top" wrapText="1"/>
      <protection locked="0"/>
    </xf>
    <xf numFmtId="170" fontId="44" fillId="0" borderId="0" xfId="0" applyNumberFormat="1" applyFont="1" applyAlignment="1" applyProtection="1">
      <alignment vertical="top" wrapText="1"/>
      <protection locked="0"/>
    </xf>
    <xf numFmtId="0" fontId="44" fillId="0" borderId="87" xfId="0" applyFont="1" applyBorder="1" applyAlignment="1" applyProtection="1">
      <alignment vertical="top" wrapText="1"/>
      <protection locked="0"/>
    </xf>
    <xf numFmtId="0" fontId="44" fillId="0" borderId="86" xfId="0" applyFont="1" applyBorder="1" applyAlignment="1" applyProtection="1">
      <alignment vertical="top" wrapText="1"/>
      <protection locked="0"/>
    </xf>
    <xf numFmtId="0" fontId="43" fillId="0" borderId="0" xfId="0" applyFont="1" applyAlignment="1" applyProtection="1">
      <alignment vertical="top" wrapText="1"/>
      <protection locked="0"/>
    </xf>
    <xf numFmtId="170" fontId="43" fillId="0" borderId="0" xfId="0" applyNumberFormat="1" applyFont="1" applyAlignment="1" applyProtection="1">
      <alignment vertical="top" wrapText="1"/>
      <protection locked="0"/>
    </xf>
    <xf numFmtId="170" fontId="44" fillId="0" borderId="87" xfId="0" applyNumberFormat="1" applyFont="1" applyBorder="1" applyAlignment="1" applyProtection="1">
      <alignment vertical="top" wrapText="1"/>
      <protection locked="0"/>
    </xf>
    <xf numFmtId="0" fontId="44" fillId="0" borderId="0" xfId="0" applyFont="1" applyBorder="1" applyAlignment="1" applyProtection="1">
      <alignment vertical="top" wrapText="1"/>
      <protection locked="0"/>
    </xf>
    <xf numFmtId="0" fontId="43" fillId="0" borderId="0" xfId="0" applyFont="1" applyBorder="1" applyAlignment="1" applyProtection="1">
      <alignment vertical="top" wrapText="1"/>
      <protection locked="0"/>
    </xf>
    <xf numFmtId="0" fontId="43" fillId="0" borderId="91" xfId="0" applyFont="1" applyFill="1" applyBorder="1" applyAlignment="1" applyProtection="1">
      <alignment vertical="top" wrapText="1"/>
      <protection locked="0"/>
    </xf>
    <xf numFmtId="170" fontId="44" fillId="0" borderId="0" xfId="0" applyNumberFormat="1" applyFont="1" applyBorder="1" applyAlignment="1" applyProtection="1">
      <alignment vertical="top" wrapText="1"/>
      <protection locked="0"/>
    </xf>
    <xf numFmtId="49" fontId="43" fillId="39" borderId="94" xfId="0" applyNumberFormat="1" applyFont="1" applyFill="1" applyBorder="1" applyAlignment="1" applyProtection="1">
      <alignment horizontal="center" vertical="center" wrapText="1"/>
      <protection locked="0"/>
    </xf>
    <xf numFmtId="170" fontId="44" fillId="40" borderId="95" xfId="0" applyNumberFormat="1" applyFont="1" applyFill="1" applyBorder="1" applyAlignment="1" applyProtection="1">
      <alignment vertical="top" wrapText="1"/>
      <protection locked="0"/>
    </xf>
    <xf numFmtId="49" fontId="43" fillId="39" borderId="81" xfId="0" applyNumberFormat="1" applyFont="1" applyFill="1" applyBorder="1" applyAlignment="1" applyProtection="1">
      <alignment horizontal="center" vertical="center" wrapText="1"/>
      <protection locked="0"/>
    </xf>
    <xf numFmtId="49" fontId="43" fillId="39" borderId="92" xfId="0" applyNumberFormat="1" applyFont="1" applyFill="1" applyBorder="1" applyAlignment="1" applyProtection="1">
      <alignment horizontal="center" vertical="center" wrapText="1"/>
      <protection locked="0"/>
    </xf>
    <xf numFmtId="170" fontId="44" fillId="40" borderId="96" xfId="0" applyNumberFormat="1" applyFont="1" applyFill="1" applyBorder="1" applyAlignment="1" applyProtection="1">
      <alignment vertical="top" wrapText="1"/>
      <protection locked="0"/>
    </xf>
    <xf numFmtId="0" fontId="43" fillId="42" borderId="82" xfId="0" applyFont="1" applyFill="1" applyBorder="1" applyAlignment="1" applyProtection="1">
      <alignment vertical="top" wrapText="1"/>
      <protection locked="0"/>
    </xf>
    <xf numFmtId="0" fontId="44" fillId="0" borderId="83" xfId="0" applyFont="1" applyBorder="1" applyAlignment="1" applyProtection="1">
      <alignment vertical="top" wrapText="1"/>
      <protection locked="0"/>
    </xf>
    <xf numFmtId="170" fontId="44" fillId="0" borderId="84" xfId="0" applyNumberFormat="1" applyFont="1" applyBorder="1" applyAlignment="1" applyProtection="1">
      <alignment vertical="top" wrapText="1"/>
      <protection locked="0"/>
    </xf>
    <xf numFmtId="0" fontId="44" fillId="0" borderId="84" xfId="0" applyFont="1" applyBorder="1" applyAlignment="1" applyProtection="1">
      <alignment vertical="top" wrapText="1"/>
      <protection locked="0"/>
    </xf>
    <xf numFmtId="170" fontId="44" fillId="0" borderId="93" xfId="0" applyNumberFormat="1" applyFont="1" applyBorder="1" applyAlignment="1" applyProtection="1">
      <alignment vertical="top" wrapText="1"/>
      <protection locked="0"/>
    </xf>
    <xf numFmtId="0" fontId="43" fillId="42" borderId="85" xfId="0" applyFont="1" applyFill="1" applyBorder="1" applyAlignment="1" applyProtection="1">
      <alignment vertical="top" wrapText="1"/>
      <protection locked="0"/>
    </xf>
    <xf numFmtId="170" fontId="44" fillId="0" borderId="90" xfId="0" applyNumberFormat="1" applyFont="1" applyBorder="1" applyAlignment="1" applyProtection="1">
      <alignment vertical="top" wrapText="1"/>
      <protection locked="0"/>
    </xf>
    <xf numFmtId="170" fontId="43" fillId="0" borderId="0" xfId="0" applyNumberFormat="1" applyFont="1" applyBorder="1" applyAlignment="1" applyProtection="1">
      <alignment vertical="top" wrapText="1"/>
      <protection locked="0"/>
    </xf>
    <xf numFmtId="49" fontId="56" fillId="46" borderId="43" xfId="0" applyNumberFormat="1" applyFont="1" applyFill="1" applyBorder="1" applyAlignment="1" applyProtection="1">
      <alignment horizontal="center" vertical="center" wrapText="1"/>
    </xf>
    <xf numFmtId="49" fontId="56" fillId="46" borderId="52" xfId="0" applyNumberFormat="1" applyFont="1" applyFill="1" applyBorder="1" applyAlignment="1" applyProtection="1">
      <alignment horizontal="center" vertical="center" wrapText="1"/>
    </xf>
    <xf numFmtId="0" fontId="56" fillId="46" borderId="135" xfId="0" applyFont="1" applyFill="1" applyBorder="1" applyAlignment="1" applyProtection="1">
      <alignment vertical="top" wrapText="1"/>
    </xf>
    <xf numFmtId="0" fontId="57" fillId="46" borderId="49" xfId="0" applyFont="1" applyFill="1" applyBorder="1" applyAlignment="1" applyProtection="1">
      <alignment vertical="top" wrapText="1"/>
    </xf>
    <xf numFmtId="0" fontId="56" fillId="46" borderId="132" xfId="0" applyFont="1" applyFill="1" applyBorder="1" applyAlignment="1" applyProtection="1">
      <alignment vertical="top" wrapText="1"/>
    </xf>
    <xf numFmtId="168" fontId="10" fillId="0" borderId="32" xfId="2" applyNumberFormat="1" applyFont="1" applyFill="1" applyBorder="1" applyAlignment="1" applyProtection="1">
      <alignment horizontal="right" wrapText="1"/>
    </xf>
    <xf numFmtId="168" fontId="1" fillId="0" borderId="116" xfId="2" applyNumberFormat="1" applyFill="1" applyBorder="1" applyProtection="1"/>
    <xf numFmtId="168" fontId="1" fillId="0" borderId="41" xfId="2" applyNumberFormat="1" applyFill="1" applyBorder="1" applyProtection="1"/>
    <xf numFmtId="168" fontId="30" fillId="0" borderId="113" xfId="3" applyNumberFormat="1" applyFont="1" applyFill="1" applyBorder="1" applyProtection="1"/>
    <xf numFmtId="49" fontId="43" fillId="42" borderId="100" xfId="0" applyNumberFormat="1" applyFont="1" applyFill="1" applyBorder="1" applyAlignment="1" applyProtection="1">
      <alignment vertical="top" wrapText="1"/>
    </xf>
    <xf numFmtId="49" fontId="43" fillId="42" borderId="101" xfId="0" applyNumberFormat="1" applyFont="1" applyFill="1" applyBorder="1" applyAlignment="1" applyProtection="1">
      <alignment vertical="top" wrapText="1"/>
    </xf>
    <xf numFmtId="49" fontId="43" fillId="42" borderId="104" xfId="0" applyNumberFormat="1" applyFont="1" applyFill="1" applyBorder="1" applyAlignment="1" applyProtection="1">
      <alignment vertical="top" wrapText="1"/>
    </xf>
    <xf numFmtId="49" fontId="44" fillId="0" borderId="86" xfId="0" applyNumberFormat="1" applyFont="1" applyBorder="1" applyAlignment="1" applyProtection="1">
      <alignment horizontal="center" vertical="top" wrapText="1"/>
    </xf>
    <xf numFmtId="0" fontId="44" fillId="0" borderId="87" xfId="0" applyFont="1" applyBorder="1" applyAlignment="1" applyProtection="1">
      <alignment vertical="top" wrapText="1"/>
    </xf>
    <xf numFmtId="170" fontId="44" fillId="0" borderId="97" xfId="0" applyNumberFormat="1" applyFont="1" applyBorder="1" applyAlignment="1" applyProtection="1">
      <alignment vertical="top" wrapText="1"/>
    </xf>
    <xf numFmtId="0" fontId="44" fillId="0" borderId="86" xfId="0" applyFont="1" applyBorder="1" applyAlignment="1" applyProtection="1">
      <alignment vertical="top" wrapText="1"/>
    </xf>
    <xf numFmtId="170" fontId="43" fillId="41" borderId="87" xfId="0" applyNumberFormat="1" applyFont="1" applyFill="1" applyBorder="1" applyAlignment="1" applyProtection="1">
      <alignment vertical="top" wrapText="1"/>
    </xf>
    <xf numFmtId="10" fontId="44" fillId="0" borderId="86" xfId="0" applyNumberFormat="1" applyFont="1" applyBorder="1" applyAlignment="1" applyProtection="1">
      <alignment vertical="top" wrapText="1"/>
    </xf>
    <xf numFmtId="170" fontId="44" fillId="0" borderId="87" xfId="0" applyNumberFormat="1" applyFont="1" applyBorder="1" applyAlignment="1" applyProtection="1">
      <alignment vertical="top" wrapText="1"/>
    </xf>
    <xf numFmtId="9" fontId="44" fillId="0" borderId="86" xfId="0" applyNumberFormat="1" applyFont="1" applyBorder="1" applyAlignment="1" applyProtection="1">
      <alignment vertical="top" wrapText="1"/>
    </xf>
    <xf numFmtId="10" fontId="44" fillId="0" borderId="86" xfId="5" applyNumberFormat="1" applyFont="1" applyBorder="1" applyAlignment="1" applyProtection="1">
      <alignment vertical="top" wrapText="1"/>
    </xf>
    <xf numFmtId="49" fontId="43" fillId="42" borderId="105" xfId="0" applyNumberFormat="1" applyFont="1" applyFill="1" applyBorder="1" applyAlignment="1" applyProtection="1">
      <alignment vertical="top" wrapText="1"/>
    </xf>
    <xf numFmtId="0" fontId="43" fillId="0" borderId="89" xfId="0" applyFont="1" applyBorder="1" applyAlignment="1" applyProtection="1">
      <alignment vertical="top" wrapText="1"/>
    </xf>
    <xf numFmtId="170" fontId="43" fillId="0" borderId="88" xfId="0" applyNumberFormat="1" applyFont="1" applyBorder="1" applyAlignment="1" applyProtection="1">
      <alignment vertical="top" wrapText="1"/>
    </xf>
    <xf numFmtId="170" fontId="43" fillId="41" borderId="99" xfId="0" applyNumberFormat="1" applyFont="1" applyFill="1" applyBorder="1" applyAlignment="1" applyProtection="1">
      <alignment vertical="top" wrapText="1"/>
    </xf>
    <xf numFmtId="49" fontId="43" fillId="0" borderId="0" xfId="0" applyNumberFormat="1" applyFont="1" applyFill="1" applyBorder="1" applyAlignment="1" applyProtection="1">
      <alignment vertical="top" wrapText="1"/>
      <protection locked="0"/>
    </xf>
    <xf numFmtId="49" fontId="44" fillId="0" borderId="0" xfId="0" applyNumberFormat="1" applyFont="1" applyFill="1" applyBorder="1" applyAlignment="1" applyProtection="1">
      <alignment horizontal="center" vertical="top" wrapText="1"/>
      <protection locked="0"/>
    </xf>
    <xf numFmtId="0" fontId="44" fillId="0" borderId="0" xfId="0" applyFont="1" applyFill="1" applyBorder="1" applyAlignment="1" applyProtection="1">
      <alignment vertical="top" wrapText="1"/>
      <protection locked="0"/>
    </xf>
    <xf numFmtId="170" fontId="44" fillId="0" borderId="0" xfId="0" applyNumberFormat="1" applyFont="1" applyFill="1" applyBorder="1" applyAlignment="1" applyProtection="1">
      <alignment vertical="top" wrapText="1"/>
      <protection locked="0"/>
    </xf>
    <xf numFmtId="170" fontId="43" fillId="0" borderId="0" xfId="0" applyNumberFormat="1" applyFont="1" applyFill="1" applyBorder="1" applyAlignment="1" applyProtection="1">
      <alignment vertical="top" wrapText="1"/>
      <protection locked="0"/>
    </xf>
    <xf numFmtId="10" fontId="44" fillId="0" borderId="0" xfId="0" applyNumberFormat="1" applyFont="1" applyFill="1" applyBorder="1" applyAlignment="1" applyProtection="1">
      <alignment vertical="top" wrapText="1"/>
      <protection locked="0"/>
    </xf>
    <xf numFmtId="9" fontId="44" fillId="0" borderId="0" xfId="0" applyNumberFormat="1" applyFont="1" applyFill="1" applyBorder="1" applyAlignment="1" applyProtection="1">
      <alignment vertical="top" wrapText="1"/>
      <protection locked="0"/>
    </xf>
    <xf numFmtId="10" fontId="44" fillId="0" borderId="0" xfId="5" applyNumberFormat="1" applyFont="1" applyFill="1" applyBorder="1" applyAlignment="1" applyProtection="1">
      <alignment vertical="top" wrapText="1"/>
      <protection locked="0"/>
    </xf>
    <xf numFmtId="0" fontId="43" fillId="0" borderId="0" xfId="0" applyFont="1" applyFill="1" applyBorder="1" applyAlignment="1" applyProtection="1">
      <alignment vertical="top" wrapText="1"/>
      <protection locked="0"/>
    </xf>
    <xf numFmtId="0" fontId="43" fillId="42" borderId="138" xfId="0" applyFont="1" applyFill="1" applyBorder="1" applyAlignment="1" applyProtection="1">
      <alignment vertical="top" wrapText="1"/>
      <protection locked="0"/>
    </xf>
    <xf numFmtId="0" fontId="44" fillId="0" borderId="139" xfId="0" applyFont="1" applyBorder="1" applyAlignment="1" applyProtection="1">
      <alignment vertical="top" wrapText="1"/>
      <protection locked="0"/>
    </xf>
    <xf numFmtId="170" fontId="44" fillId="0" borderId="140" xfId="0" applyNumberFormat="1" applyFont="1" applyBorder="1" applyAlignment="1" applyProtection="1">
      <alignment vertical="top" wrapText="1"/>
      <protection locked="0"/>
    </xf>
    <xf numFmtId="0" fontId="44" fillId="0" borderId="140" xfId="0" applyFont="1" applyBorder="1" applyAlignment="1" applyProtection="1">
      <alignment vertical="top" wrapText="1"/>
      <protection locked="0"/>
    </xf>
    <xf numFmtId="170" fontId="44" fillId="0" borderId="141" xfId="0" applyNumberFormat="1" applyFont="1" applyBorder="1" applyAlignment="1" applyProtection="1">
      <alignment vertical="top" wrapText="1"/>
      <protection locked="0"/>
    </xf>
    <xf numFmtId="0" fontId="3" fillId="31" borderId="66" xfId="2" applyFont="1" applyFill="1" applyBorder="1" applyAlignment="1" applyProtection="1">
      <alignment wrapText="1"/>
      <protection locked="0"/>
    </xf>
    <xf numFmtId="0" fontId="3" fillId="31" borderId="56" xfId="2" applyFont="1" applyFill="1" applyBorder="1" applyAlignment="1" applyProtection="1">
      <alignment horizontal="center" wrapText="1"/>
      <protection locked="0"/>
    </xf>
    <xf numFmtId="0" fontId="10" fillId="31" borderId="56" xfId="2" applyFont="1" applyFill="1" applyBorder="1" applyAlignment="1" applyProtection="1">
      <alignment horizontal="center" wrapText="1"/>
      <protection locked="0"/>
    </xf>
    <xf numFmtId="165" fontId="12" fillId="0" borderId="12" xfId="2" applyNumberFormat="1" applyFont="1" applyFill="1" applyBorder="1" applyAlignment="1" applyProtection="1">
      <alignment horizontal="center" wrapText="1"/>
      <protection locked="0"/>
    </xf>
    <xf numFmtId="165" fontId="11" fillId="0" borderId="13" xfId="2" applyNumberFormat="1" applyFont="1" applyBorder="1" applyAlignment="1" applyProtection="1">
      <alignment wrapText="1"/>
      <protection locked="0"/>
    </xf>
    <xf numFmtId="166" fontId="36" fillId="32" borderId="8" xfId="2" applyNumberFormat="1" applyFont="1" applyFill="1" applyBorder="1" applyAlignment="1" applyProtection="1">
      <alignment horizontal="center" vertical="center" wrapText="1"/>
    </xf>
    <xf numFmtId="168" fontId="1" fillId="0" borderId="64" xfId="2" applyNumberFormat="1" applyFill="1" applyBorder="1" applyProtection="1"/>
    <xf numFmtId="168" fontId="1" fillId="0" borderId="18" xfId="2" applyNumberFormat="1" applyFill="1" applyBorder="1" applyProtection="1"/>
    <xf numFmtId="168" fontId="1" fillId="0" borderId="25" xfId="2" applyNumberFormat="1" applyFill="1" applyBorder="1" applyProtection="1"/>
    <xf numFmtId="0" fontId="1" fillId="0" borderId="31" xfId="2" applyBorder="1" applyProtection="1">
      <protection locked="0"/>
    </xf>
    <xf numFmtId="0" fontId="14" fillId="0" borderId="0" xfId="2" applyFont="1" applyProtection="1">
      <protection locked="0"/>
    </xf>
    <xf numFmtId="0" fontId="1" fillId="0" borderId="0" xfId="2" applyProtection="1">
      <protection locked="0"/>
    </xf>
    <xf numFmtId="0" fontId="9" fillId="25" borderId="61" xfId="2" applyFont="1" applyFill="1" applyBorder="1" applyAlignment="1" applyProtection="1">
      <protection locked="0"/>
    </xf>
    <xf numFmtId="0" fontId="9" fillId="25" borderId="61" xfId="2" applyFont="1" applyFill="1" applyBorder="1" applyAlignment="1" applyProtection="1">
      <alignment horizontal="left"/>
      <protection locked="0"/>
    </xf>
    <xf numFmtId="0" fontId="9" fillId="25" borderId="56" xfId="2" applyFont="1" applyFill="1" applyBorder="1" applyAlignment="1" applyProtection="1">
      <alignment horizontal="left"/>
      <protection locked="0"/>
    </xf>
    <xf numFmtId="0" fontId="9" fillId="8" borderId="60" xfId="2" applyFont="1" applyFill="1" applyBorder="1" applyAlignment="1" applyProtection="1">
      <protection locked="0"/>
    </xf>
    <xf numFmtId="0" fontId="9" fillId="8" borderId="67" xfId="2" applyFont="1" applyFill="1" applyBorder="1" applyAlignment="1" applyProtection="1">
      <protection locked="0"/>
    </xf>
    <xf numFmtId="0" fontId="9" fillId="8" borderId="63" xfId="2" applyFont="1" applyFill="1" applyBorder="1" applyAlignment="1" applyProtection="1">
      <protection locked="0"/>
    </xf>
    <xf numFmtId="0" fontId="1" fillId="0" borderId="29" xfId="2" applyNumberFormat="1" applyFont="1" applyBorder="1" applyAlignment="1" applyProtection="1">
      <alignment horizontal="left"/>
      <protection locked="0"/>
    </xf>
    <xf numFmtId="0" fontId="1" fillId="0" borderId="5" xfId="2" applyBorder="1" applyProtection="1">
      <protection locked="0"/>
    </xf>
    <xf numFmtId="0" fontId="15" fillId="0" borderId="0" xfId="2" applyFont="1" applyBorder="1" applyAlignment="1" applyProtection="1">
      <protection locked="0"/>
    </xf>
    <xf numFmtId="0" fontId="15" fillId="0" borderId="0" xfId="2" applyFont="1" applyProtection="1">
      <protection locked="0"/>
    </xf>
    <xf numFmtId="0" fontId="2" fillId="0" borderId="0" xfId="2" applyFont="1" applyProtection="1">
      <protection locked="0"/>
    </xf>
    <xf numFmtId="0" fontId="15" fillId="0" borderId="14" xfId="2" applyFont="1" applyBorder="1" applyProtection="1">
      <protection locked="0"/>
    </xf>
    <xf numFmtId="0" fontId="15" fillId="0" borderId="8" xfId="2" applyFont="1" applyBorder="1" applyProtection="1">
      <protection locked="0"/>
    </xf>
    <xf numFmtId="0" fontId="9" fillId="0" borderId="56" xfId="2" applyFont="1" applyBorder="1" applyProtection="1">
      <protection locked="0"/>
    </xf>
    <xf numFmtId="0" fontId="2" fillId="0" borderId="9" xfId="2" applyFont="1" applyBorder="1" applyProtection="1">
      <protection locked="0"/>
    </xf>
    <xf numFmtId="0" fontId="9" fillId="13" borderId="8" xfId="2" applyFont="1" applyFill="1" applyBorder="1" applyProtection="1">
      <protection locked="0"/>
    </xf>
    <xf numFmtId="166" fontId="2" fillId="13" borderId="8" xfId="2" applyNumberFormat="1" applyFont="1" applyFill="1" applyBorder="1" applyProtection="1">
      <protection locked="0"/>
    </xf>
    <xf numFmtId="166" fontId="2" fillId="0" borderId="9" xfId="2" applyNumberFormat="1" applyFont="1" applyBorder="1" applyProtection="1">
      <protection locked="0"/>
    </xf>
    <xf numFmtId="0" fontId="9" fillId="7" borderId="27" xfId="2" applyFont="1" applyFill="1" applyBorder="1" applyProtection="1">
      <protection locked="0"/>
    </xf>
    <xf numFmtId="166" fontId="1" fillId="7" borderId="8" xfId="2" applyNumberFormat="1" applyFill="1" applyBorder="1" applyProtection="1">
      <protection locked="0"/>
    </xf>
    <xf numFmtId="0" fontId="15" fillId="0" borderId="70" xfId="2" applyFont="1" applyBorder="1" applyProtection="1">
      <protection locked="0"/>
    </xf>
    <xf numFmtId="169" fontId="1" fillId="0" borderId="18" xfId="2" applyNumberFormat="1" applyFill="1" applyBorder="1" applyProtection="1">
      <protection locked="0"/>
    </xf>
    <xf numFmtId="0" fontId="9" fillId="33" borderId="27" xfId="2" applyFont="1" applyFill="1" applyBorder="1" applyProtection="1">
      <protection locked="0"/>
    </xf>
    <xf numFmtId="166" fontId="9" fillId="33" borderId="8" xfId="2" applyNumberFormat="1" applyFont="1" applyFill="1" applyBorder="1" applyAlignment="1" applyProtection="1">
      <alignment horizontal="center"/>
      <protection locked="0"/>
    </xf>
    <xf numFmtId="0" fontId="9" fillId="13" borderId="11" xfId="2" applyFont="1" applyFill="1" applyBorder="1" applyProtection="1">
      <protection locked="0"/>
    </xf>
    <xf numFmtId="166" fontId="9" fillId="13" borderId="11" xfId="2" applyNumberFormat="1" applyFont="1" applyFill="1" applyBorder="1" applyAlignment="1" applyProtection="1">
      <alignment horizontal="center"/>
      <protection locked="0"/>
    </xf>
    <xf numFmtId="0" fontId="15" fillId="0" borderId="10" xfId="2" applyFont="1" applyBorder="1" applyProtection="1">
      <protection locked="0"/>
    </xf>
    <xf numFmtId="169" fontId="40" fillId="0" borderId="19" xfId="2" applyNumberFormat="1" applyFont="1" applyFill="1" applyBorder="1" applyProtection="1">
      <protection locked="0"/>
    </xf>
    <xf numFmtId="168" fontId="10" fillId="0" borderId="14" xfId="2" applyNumberFormat="1" applyFont="1" applyFill="1" applyBorder="1" applyProtection="1">
      <protection locked="0"/>
    </xf>
    <xf numFmtId="168" fontId="10" fillId="0" borderId="9" xfId="2" applyNumberFormat="1" applyFont="1" applyFill="1" applyBorder="1" applyProtection="1">
      <protection locked="0"/>
    </xf>
    <xf numFmtId="169" fontId="10" fillId="0" borderId="19" xfId="2" applyNumberFormat="1" applyFont="1" applyFill="1" applyBorder="1" applyProtection="1">
      <protection locked="0"/>
    </xf>
    <xf numFmtId="0" fontId="9" fillId="13" borderId="27" xfId="2" applyFont="1" applyFill="1" applyBorder="1" applyProtection="1">
      <protection locked="0"/>
    </xf>
    <xf numFmtId="166" fontId="9" fillId="13" borderId="8" xfId="2" applyNumberFormat="1" applyFont="1" applyFill="1" applyBorder="1" applyAlignment="1" applyProtection="1">
      <alignment horizontal="center"/>
      <protection locked="0"/>
    </xf>
    <xf numFmtId="169" fontId="10" fillId="0" borderId="19" xfId="2" applyNumberFormat="1" applyFont="1" applyFill="1" applyBorder="1" applyAlignment="1" applyProtection="1">
      <alignment horizontal="left"/>
      <protection locked="0"/>
    </xf>
    <xf numFmtId="0" fontId="1" fillId="0" borderId="0" xfId="2" applyBorder="1" applyProtection="1">
      <protection locked="0"/>
    </xf>
    <xf numFmtId="2" fontId="15" fillId="0" borderId="5" xfId="2" applyNumberFormat="1" applyFont="1" applyBorder="1" applyProtection="1">
      <protection locked="0"/>
    </xf>
    <xf numFmtId="2" fontId="15" fillId="0" borderId="0" xfId="2" applyNumberFormat="1" applyFont="1" applyBorder="1" applyProtection="1">
      <protection locked="0"/>
    </xf>
    <xf numFmtId="2" fontId="15" fillId="0" borderId="5" xfId="2" applyNumberFormat="1" applyFont="1" applyBorder="1" applyAlignment="1" applyProtection="1">
      <alignment horizontal="right" vertical="center"/>
      <protection locked="0"/>
    </xf>
    <xf numFmtId="2" fontId="15" fillId="0" borderId="0" xfId="2" applyNumberFormat="1" applyFont="1" applyBorder="1" applyAlignment="1" applyProtection="1">
      <alignment horizontal="right" vertical="center"/>
      <protection locked="0"/>
    </xf>
    <xf numFmtId="0" fontId="15" fillId="14" borderId="11" xfId="2" applyFont="1" applyFill="1" applyBorder="1" applyProtection="1"/>
    <xf numFmtId="166" fontId="15" fillId="14" borderId="8" xfId="2" applyNumberFormat="1" applyFont="1" applyFill="1" applyBorder="1" applyProtection="1"/>
    <xf numFmtId="0" fontId="1" fillId="0" borderId="1" xfId="2" applyFont="1" applyBorder="1" applyAlignment="1">
      <alignment horizontal="left" vertical="top" wrapText="1"/>
    </xf>
    <xf numFmtId="0" fontId="1" fillId="4" borderId="0" xfId="2" applyFont="1" applyFill="1" applyBorder="1" applyAlignment="1">
      <alignment horizontal="center"/>
    </xf>
    <xf numFmtId="0" fontId="54" fillId="45" borderId="34" xfId="2" applyFont="1" applyFill="1" applyBorder="1" applyAlignment="1" applyProtection="1">
      <alignment horizontal="center"/>
    </xf>
    <xf numFmtId="0" fontId="54" fillId="45" borderId="35" xfId="2" applyFont="1" applyFill="1" applyBorder="1" applyAlignment="1" applyProtection="1">
      <alignment horizontal="center"/>
    </xf>
    <xf numFmtId="0" fontId="54" fillId="45" borderId="42" xfId="2" applyFont="1" applyFill="1" applyBorder="1" applyAlignment="1" applyProtection="1">
      <alignment horizontal="center"/>
    </xf>
    <xf numFmtId="0" fontId="54" fillId="45" borderId="106" xfId="2" applyFont="1" applyFill="1" applyBorder="1" applyAlignment="1" applyProtection="1">
      <alignment horizontal="center"/>
    </xf>
    <xf numFmtId="168" fontId="57" fillId="46" borderId="129" xfId="0" applyNumberFormat="1" applyFont="1" applyFill="1" applyBorder="1" applyAlignment="1" applyProtection="1">
      <alignment horizontal="center" vertical="top" wrapText="1"/>
    </xf>
    <xf numFmtId="0" fontId="57" fillId="46" borderId="132" xfId="0" applyFont="1" applyFill="1" applyBorder="1" applyAlignment="1" applyProtection="1">
      <alignment horizontal="center" vertical="top" wrapText="1"/>
    </xf>
    <xf numFmtId="170" fontId="57" fillId="46" borderId="129" xfId="0" applyNumberFormat="1" applyFont="1" applyFill="1" applyBorder="1" applyAlignment="1" applyProtection="1">
      <alignment horizontal="center" vertical="top" wrapText="1"/>
    </xf>
    <xf numFmtId="170" fontId="57" fillId="46" borderId="102" xfId="0" applyNumberFormat="1" applyFont="1" applyFill="1" applyBorder="1" applyAlignment="1" applyProtection="1">
      <alignment horizontal="center" vertical="top" wrapText="1"/>
    </xf>
    <xf numFmtId="49" fontId="56" fillId="46" borderId="125" xfId="0" applyNumberFormat="1" applyFont="1" applyFill="1" applyBorder="1" applyAlignment="1" applyProtection="1">
      <alignment horizontal="center" vertical="center" wrapText="1"/>
    </xf>
    <xf numFmtId="49" fontId="56" fillId="46" borderId="126" xfId="0" applyNumberFormat="1" applyFont="1" applyFill="1" applyBorder="1" applyAlignment="1" applyProtection="1">
      <alignment horizontal="center" vertical="center" wrapText="1"/>
    </xf>
    <xf numFmtId="170" fontId="57" fillId="46" borderId="130" xfId="0" applyNumberFormat="1" applyFont="1" applyFill="1" applyBorder="1" applyAlignment="1" applyProtection="1">
      <alignment horizontal="center" vertical="top" wrapText="1"/>
    </xf>
    <xf numFmtId="170" fontId="57" fillId="46" borderId="115" xfId="0" applyNumberFormat="1" applyFont="1" applyFill="1" applyBorder="1" applyAlignment="1" applyProtection="1">
      <alignment horizontal="center" vertical="top" wrapText="1"/>
    </xf>
    <xf numFmtId="49" fontId="56" fillId="46" borderId="131" xfId="0" applyNumberFormat="1" applyFont="1" applyFill="1" applyBorder="1" applyAlignment="1" applyProtection="1">
      <alignment horizontal="center" vertical="center" wrapText="1"/>
    </xf>
    <xf numFmtId="49" fontId="56" fillId="46" borderId="110" xfId="0" applyNumberFormat="1" applyFont="1" applyFill="1" applyBorder="1" applyAlignment="1" applyProtection="1">
      <alignment horizontal="center" vertical="center" wrapText="1"/>
    </xf>
    <xf numFmtId="49" fontId="56" fillId="46" borderId="43" xfId="0" applyNumberFormat="1" applyFont="1" applyFill="1" applyBorder="1" applyAlignment="1" applyProtection="1">
      <alignment horizontal="center" vertical="center" wrapText="1"/>
    </xf>
    <xf numFmtId="170" fontId="57" fillId="46" borderId="31" xfId="0" applyNumberFormat="1" applyFont="1" applyFill="1" applyBorder="1" applyAlignment="1" applyProtection="1">
      <alignment horizontal="center" vertical="top" wrapText="1"/>
    </xf>
    <xf numFmtId="170" fontId="57" fillId="46" borderId="117" xfId="0" applyNumberFormat="1" applyFont="1" applyFill="1" applyBorder="1" applyAlignment="1" applyProtection="1">
      <alignment horizontal="center" vertical="top" wrapText="1"/>
    </xf>
    <xf numFmtId="0" fontId="42" fillId="0" borderId="0" xfId="0" applyFont="1" applyAlignment="1" applyProtection="1">
      <alignment horizontal="center" vertical="center"/>
      <protection locked="0"/>
    </xf>
    <xf numFmtId="49" fontId="43" fillId="0" borderId="91" xfId="0" applyNumberFormat="1" applyFont="1" applyFill="1" applyBorder="1" applyAlignment="1" applyProtection="1">
      <alignment horizontal="center" vertical="top" wrapText="1"/>
      <protection locked="0"/>
    </xf>
    <xf numFmtId="49" fontId="43" fillId="0" borderId="0" xfId="0" applyNumberFormat="1" applyFont="1" applyFill="1" applyBorder="1" applyAlignment="1" applyProtection="1">
      <alignment horizontal="center" vertical="top" wrapText="1"/>
      <protection locked="0"/>
    </xf>
    <xf numFmtId="0" fontId="2" fillId="8" borderId="108" xfId="2" applyFont="1" applyFill="1" applyBorder="1" applyAlignment="1" applyProtection="1">
      <alignment horizontal="center" wrapText="1"/>
      <protection locked="0"/>
    </xf>
    <xf numFmtId="0" fontId="2" fillId="8" borderId="108" xfId="2" applyFont="1" applyFill="1" applyBorder="1" applyAlignment="1" applyProtection="1">
      <alignment horizontal="center"/>
      <protection locked="0"/>
    </xf>
    <xf numFmtId="0" fontId="2" fillId="8" borderId="107" xfId="2" applyFont="1" applyFill="1" applyBorder="1" applyAlignment="1" applyProtection="1">
      <alignment horizontal="center"/>
      <protection locked="0"/>
    </xf>
    <xf numFmtId="0" fontId="2" fillId="11" borderId="31" xfId="2" applyFont="1" applyFill="1" applyBorder="1" applyAlignment="1" applyProtection="1">
      <alignment horizontal="center" wrapText="1"/>
      <protection locked="0"/>
    </xf>
    <xf numFmtId="0" fontId="2" fillId="11" borderId="31" xfId="2" applyFont="1" applyFill="1" applyBorder="1" applyAlignment="1" applyProtection="1">
      <alignment horizontal="center"/>
      <protection locked="0"/>
    </xf>
    <xf numFmtId="0" fontId="2" fillId="11" borderId="115" xfId="2" applyFont="1" applyFill="1" applyBorder="1" applyAlignment="1" applyProtection="1">
      <alignment horizontal="center"/>
      <protection locked="0"/>
    </xf>
    <xf numFmtId="0" fontId="45" fillId="43" borderId="98" xfId="0" applyFont="1" applyFill="1" applyBorder="1" applyAlignment="1" applyProtection="1">
      <alignment horizontal="center" vertical="center" wrapText="1"/>
      <protection locked="0"/>
    </xf>
    <xf numFmtId="0" fontId="45" fillId="43" borderId="31" xfId="0" applyFont="1" applyFill="1" applyBorder="1" applyAlignment="1" applyProtection="1">
      <alignment horizontal="center" vertical="center" wrapText="1"/>
      <protection locked="0"/>
    </xf>
    <xf numFmtId="0" fontId="53" fillId="46" borderId="109" xfId="0" applyFont="1" applyFill="1" applyBorder="1" applyAlignment="1" applyProtection="1">
      <alignment horizontal="center" vertical="center" wrapText="1"/>
      <protection locked="0"/>
    </xf>
    <xf numFmtId="0" fontId="53" fillId="46" borderId="41" xfId="0" applyFont="1" applyFill="1" applyBorder="1" applyAlignment="1" applyProtection="1">
      <alignment horizontal="center" vertical="center" wrapText="1"/>
      <protection locked="0"/>
    </xf>
    <xf numFmtId="0" fontId="53" fillId="46" borderId="40" xfId="0" applyFont="1" applyFill="1" applyBorder="1" applyAlignment="1" applyProtection="1">
      <alignment horizontal="center" vertical="center" wrapText="1"/>
      <protection locked="0"/>
    </xf>
    <xf numFmtId="0" fontId="56" fillId="46" borderId="111" xfId="0" applyFont="1" applyFill="1" applyBorder="1" applyAlignment="1" applyProtection="1">
      <alignment horizontal="center" vertical="center" wrapText="1"/>
    </xf>
    <xf numFmtId="0" fontId="56" fillId="46" borderId="33" xfId="0" applyFont="1" applyFill="1" applyBorder="1" applyAlignment="1" applyProtection="1">
      <alignment horizontal="center" vertical="center" wrapText="1"/>
    </xf>
    <xf numFmtId="49" fontId="56" fillId="46" borderId="111" xfId="0" applyNumberFormat="1" applyFont="1" applyFill="1" applyBorder="1" applyAlignment="1" applyProtection="1">
      <alignment horizontal="center" vertical="center" wrapText="1"/>
    </xf>
    <xf numFmtId="49" fontId="56" fillId="46" borderId="54" xfId="0" applyNumberFormat="1" applyFont="1" applyFill="1" applyBorder="1" applyAlignment="1" applyProtection="1">
      <alignment horizontal="center" vertical="center" wrapText="1"/>
    </xf>
    <xf numFmtId="49" fontId="46" fillId="44" borderId="34" xfId="0" applyNumberFormat="1" applyFont="1" applyFill="1" applyBorder="1" applyAlignment="1" applyProtection="1">
      <alignment horizontal="center" vertical="center" wrapText="1"/>
    </xf>
    <xf numFmtId="49" fontId="46" fillId="44" borderId="35" xfId="0" applyNumberFormat="1" applyFont="1" applyFill="1" applyBorder="1" applyAlignment="1" applyProtection="1">
      <alignment horizontal="center" vertical="center" wrapText="1"/>
    </xf>
    <xf numFmtId="49" fontId="46" fillId="44" borderId="36" xfId="0" applyNumberFormat="1" applyFont="1" applyFill="1" applyBorder="1" applyAlignment="1" applyProtection="1">
      <alignment horizontal="center" vertical="center" wrapText="1"/>
    </xf>
    <xf numFmtId="49" fontId="43" fillId="39" borderId="48" xfId="0" applyNumberFormat="1" applyFont="1" applyFill="1" applyBorder="1" applyAlignment="1" applyProtection="1">
      <alignment horizontal="center" vertical="center" wrapText="1"/>
    </xf>
    <xf numFmtId="49" fontId="43" fillId="39" borderId="137" xfId="0" applyNumberFormat="1" applyFont="1" applyFill="1" applyBorder="1" applyAlignment="1" applyProtection="1">
      <alignment horizontal="center" vertical="center" wrapText="1"/>
    </xf>
    <xf numFmtId="170" fontId="44" fillId="0" borderId="136" xfId="0" applyNumberFormat="1" applyFont="1" applyFill="1" applyBorder="1" applyAlignment="1" applyProtection="1">
      <alignment horizontal="center" vertical="top" wrapText="1"/>
    </xf>
    <xf numFmtId="170" fontId="44" fillId="0" borderId="33" xfId="0" applyNumberFormat="1" applyFont="1" applyFill="1" applyBorder="1" applyAlignment="1" applyProtection="1">
      <alignment horizontal="center" vertical="top" wrapText="1"/>
    </xf>
    <xf numFmtId="170" fontId="44" fillId="0" borderId="54" xfId="0" applyNumberFormat="1" applyFont="1" applyFill="1" applyBorder="1" applyAlignment="1" applyProtection="1">
      <alignment horizontal="center" vertical="top" wrapText="1"/>
    </xf>
    <xf numFmtId="170" fontId="55" fillId="44" borderId="40" xfId="0" applyNumberFormat="1" applyFont="1" applyFill="1" applyBorder="1" applyAlignment="1" applyProtection="1">
      <alignment horizontal="center" vertical="top" wrapText="1"/>
    </xf>
    <xf numFmtId="170" fontId="55" fillId="44" borderId="31" xfId="0" applyNumberFormat="1" applyFont="1" applyFill="1" applyBorder="1" applyAlignment="1" applyProtection="1">
      <alignment horizontal="center" vertical="top" wrapText="1"/>
    </xf>
    <xf numFmtId="170" fontId="55" fillId="44" borderId="115" xfId="0" applyNumberFormat="1" applyFont="1" applyFill="1" applyBorder="1" applyAlignment="1" applyProtection="1">
      <alignment horizontal="center" vertical="top" wrapText="1"/>
    </xf>
    <xf numFmtId="0" fontId="56" fillId="46" borderId="127" xfId="0" applyFont="1" applyFill="1" applyBorder="1" applyAlignment="1" applyProtection="1">
      <alignment horizontal="center" vertical="top" wrapText="1"/>
    </xf>
    <xf numFmtId="0" fontId="56" fillId="46" borderId="128" xfId="0" applyFont="1" applyFill="1" applyBorder="1" applyAlignment="1" applyProtection="1">
      <alignment horizontal="center" vertical="top" wrapText="1"/>
    </xf>
    <xf numFmtId="0" fontId="56" fillId="46" borderId="133" xfId="0" applyFont="1" applyFill="1" applyBorder="1" applyAlignment="1" applyProtection="1">
      <alignment horizontal="center" vertical="top" wrapText="1"/>
    </xf>
    <xf numFmtId="0" fontId="56" fillId="46" borderId="134" xfId="0" applyFont="1" applyFill="1" applyBorder="1" applyAlignment="1" applyProtection="1">
      <alignment horizontal="center" vertical="top" wrapText="1"/>
    </xf>
    <xf numFmtId="166" fontId="36" fillId="18" borderId="47" xfId="2" applyNumberFormat="1" applyFont="1" applyFill="1" applyBorder="1" applyAlignment="1" applyProtection="1">
      <alignment horizontal="center" vertical="center" wrapText="1"/>
    </xf>
    <xf numFmtId="166" fontId="36" fillId="18" borderId="38" xfId="2" applyNumberFormat="1" applyFont="1" applyFill="1" applyBorder="1" applyAlignment="1" applyProtection="1">
      <alignment horizontal="center" vertical="center" wrapText="1"/>
    </xf>
    <xf numFmtId="0" fontId="2" fillId="8" borderId="0" xfId="2" applyFont="1" applyFill="1" applyBorder="1" applyAlignment="1" applyProtection="1">
      <alignment horizontal="center"/>
      <protection locked="0"/>
    </xf>
    <xf numFmtId="0" fontId="2" fillId="11" borderId="0" xfId="2" applyFont="1" applyFill="1" applyBorder="1" applyAlignment="1" applyProtection="1">
      <alignment horizontal="center"/>
      <protection locked="0"/>
    </xf>
    <xf numFmtId="0" fontId="18" fillId="18" borderId="45" xfId="2" applyFont="1" applyFill="1" applyBorder="1" applyAlignment="1" applyProtection="1">
      <alignment horizontal="center" vertical="center"/>
    </xf>
    <xf numFmtId="0" fontId="18" fillId="18" borderId="46" xfId="2" applyFont="1" applyFill="1" applyBorder="1" applyAlignment="1" applyProtection="1">
      <alignment horizontal="center" vertical="center"/>
    </xf>
    <xf numFmtId="0" fontId="18" fillId="18" borderId="40" xfId="2" applyFont="1" applyFill="1" applyBorder="1" applyAlignment="1" applyProtection="1">
      <alignment horizontal="center" vertical="center"/>
    </xf>
    <xf numFmtId="0" fontId="18" fillId="18" borderId="39" xfId="2" applyFont="1" applyFill="1" applyBorder="1" applyAlignment="1" applyProtection="1">
      <alignment horizontal="center" vertical="center"/>
    </xf>
    <xf numFmtId="0" fontId="18" fillId="32" borderId="11" xfId="2" applyFont="1" applyFill="1" applyBorder="1" applyAlignment="1" applyProtection="1">
      <alignment horizontal="center" vertical="center" wrapText="1"/>
    </xf>
    <xf numFmtId="0" fontId="18" fillId="32" borderId="21" xfId="2" applyFont="1" applyFill="1" applyBorder="1" applyAlignment="1" applyProtection="1">
      <alignment horizontal="center" vertical="center" wrapText="1"/>
    </xf>
    <xf numFmtId="0" fontId="9" fillId="24" borderId="0" xfId="2" applyFont="1" applyFill="1" applyBorder="1" applyAlignment="1" applyProtection="1">
      <alignment horizontal="center" vertical="center" wrapText="1"/>
      <protection locked="0"/>
    </xf>
    <xf numFmtId="0" fontId="9" fillId="24" borderId="18" xfId="2" applyFont="1" applyFill="1" applyBorder="1" applyAlignment="1" applyProtection="1">
      <alignment horizontal="center" vertical="center" wrapText="1"/>
      <protection locked="0"/>
    </xf>
    <xf numFmtId="0" fontId="9" fillId="12" borderId="0" xfId="2" applyFont="1" applyFill="1" applyBorder="1" applyAlignment="1" applyProtection="1">
      <alignment horizontal="center"/>
      <protection locked="0"/>
    </xf>
    <xf numFmtId="0" fontId="9" fillId="12" borderId="29" xfId="2" applyFont="1" applyFill="1" applyBorder="1" applyAlignment="1" applyProtection="1">
      <alignment horizontal="center"/>
      <protection locked="0"/>
    </xf>
    <xf numFmtId="0" fontId="7" fillId="43" borderId="0" xfId="2" applyFont="1" applyFill="1" applyBorder="1" applyAlignment="1" applyProtection="1">
      <alignment horizontal="center" vertical="center"/>
    </xf>
    <xf numFmtId="0" fontId="7" fillId="43" borderId="33" xfId="2" applyFont="1" applyFill="1" applyBorder="1" applyAlignment="1" applyProtection="1">
      <alignment horizontal="center" vertical="center"/>
    </xf>
    <xf numFmtId="171" fontId="51" fillId="43" borderId="124" xfId="2" applyNumberFormat="1" applyFont="1" applyFill="1" applyBorder="1" applyAlignment="1" applyProtection="1">
      <alignment horizontal="center" vertical="center"/>
    </xf>
    <xf numFmtId="171" fontId="51" fillId="43" borderId="111" xfId="2" applyNumberFormat="1" applyFont="1" applyFill="1" applyBorder="1" applyAlignment="1" applyProtection="1">
      <alignment horizontal="center" vertical="center"/>
    </xf>
    <xf numFmtId="0" fontId="1" fillId="0" borderId="18" xfId="2" applyFill="1" applyBorder="1" applyAlignment="1" applyProtection="1">
      <alignment horizontal="left"/>
      <protection locked="0"/>
    </xf>
    <xf numFmtId="0" fontId="15" fillId="0" borderId="8" xfId="2" applyFont="1" applyBorder="1" applyAlignment="1" applyProtection="1">
      <alignment horizontal="center"/>
      <protection locked="0"/>
    </xf>
    <xf numFmtId="0" fontId="1" fillId="0" borderId="9" xfId="2" applyFill="1" applyBorder="1" applyAlignment="1" applyProtection="1">
      <alignment horizontal="left"/>
      <protection locked="0"/>
    </xf>
    <xf numFmtId="0" fontId="9" fillId="28" borderId="31" xfId="2" applyFont="1" applyFill="1" applyBorder="1" applyAlignment="1" applyProtection="1">
      <alignment horizontal="center" vertical="center" wrapText="1"/>
      <protection locked="0"/>
    </xf>
    <xf numFmtId="0" fontId="9" fillId="28" borderId="39" xfId="2" applyFont="1" applyFill="1" applyBorder="1" applyAlignment="1" applyProtection="1">
      <alignment horizontal="center" vertical="center" wrapText="1"/>
      <protection locked="0"/>
    </xf>
    <xf numFmtId="0" fontId="17" fillId="0" borderId="13" xfId="2" applyFont="1" applyFill="1" applyBorder="1" applyAlignment="1" applyProtection="1">
      <alignment horizontal="center"/>
      <protection locked="0"/>
    </xf>
    <xf numFmtId="0" fontId="9" fillId="13" borderId="121" xfId="2" applyFont="1" applyFill="1" applyBorder="1" applyAlignment="1" applyProtection="1">
      <alignment horizontal="center"/>
      <protection locked="0"/>
    </xf>
    <xf numFmtId="0" fontId="9" fillId="13" borderId="16" xfId="2" applyFont="1" applyFill="1" applyBorder="1" applyAlignment="1" applyProtection="1">
      <alignment horizontal="center"/>
      <protection locked="0"/>
    </xf>
    <xf numFmtId="0" fontId="15" fillId="0" borderId="10" xfId="2" applyFont="1" applyBorder="1" applyAlignment="1" applyProtection="1">
      <alignment horizontal="center"/>
      <protection locked="0"/>
    </xf>
    <xf numFmtId="0" fontId="9" fillId="29" borderId="11" xfId="2" applyFont="1" applyFill="1" applyBorder="1" applyProtection="1">
      <protection locked="0"/>
    </xf>
    <xf numFmtId="0" fontId="1" fillId="0" borderId="10" xfId="2" applyFill="1" applyBorder="1" applyAlignment="1" applyProtection="1">
      <alignment horizontal="left"/>
      <protection locked="0"/>
    </xf>
    <xf numFmtId="0" fontId="2" fillId="0" borderId="9" xfId="2" applyFont="1" applyBorder="1" applyAlignment="1" applyProtection="1">
      <alignment horizontal="center"/>
      <protection locked="0"/>
    </xf>
    <xf numFmtId="0" fontId="15" fillId="0" borderId="21" xfId="2" applyFont="1" applyBorder="1" applyAlignment="1" applyProtection="1">
      <alignment horizontal="center"/>
      <protection locked="0"/>
    </xf>
    <xf numFmtId="0" fontId="2" fillId="0" borderId="25" xfId="2" applyFont="1" applyBorder="1" applyAlignment="1" applyProtection="1">
      <alignment horizontal="left"/>
      <protection locked="0"/>
    </xf>
    <xf numFmtId="0" fontId="2" fillId="0" borderId="9" xfId="2" applyFont="1" applyBorder="1" applyAlignment="1" applyProtection="1">
      <alignment horizontal="left"/>
      <protection locked="0"/>
    </xf>
    <xf numFmtId="0" fontId="2" fillId="0" borderId="10" xfId="2" applyFont="1" applyBorder="1" applyAlignment="1" applyProtection="1">
      <alignment horizontal="center"/>
      <protection locked="0"/>
    </xf>
    <xf numFmtId="0" fontId="1" fillId="0" borderId="13" xfId="2" applyFont="1" applyBorder="1" applyAlignment="1" applyProtection="1">
      <alignment horizontal="left"/>
      <protection locked="0"/>
    </xf>
    <xf numFmtId="0" fontId="1" fillId="0" borderId="0" xfId="2" applyBorder="1" applyAlignment="1" applyProtection="1">
      <alignment horizontal="left"/>
      <protection locked="0"/>
    </xf>
    <xf numFmtId="0" fontId="9" fillId="32" borderId="66" xfId="2" applyFont="1" applyFill="1" applyBorder="1" applyAlignment="1" applyProtection="1">
      <alignment horizontal="center"/>
      <protection locked="0"/>
    </xf>
    <xf numFmtId="0" fontId="2" fillId="0" borderId="10" xfId="2" applyFont="1" applyBorder="1" applyAlignment="1" applyProtection="1">
      <alignment horizontal="left"/>
      <protection locked="0"/>
    </xf>
    <xf numFmtId="0" fontId="1" fillId="0" borderId="9" xfId="2" applyFill="1" applyBorder="1" applyAlignment="1" applyProtection="1">
      <alignment horizontal="center"/>
      <protection locked="0"/>
    </xf>
    <xf numFmtId="0" fontId="17" fillId="0" borderId="73" xfId="2" applyFont="1" applyFill="1" applyBorder="1" applyAlignment="1" applyProtection="1">
      <alignment horizontal="center"/>
      <protection locked="0"/>
    </xf>
    <xf numFmtId="0" fontId="9" fillId="35" borderId="74" xfId="2" applyFont="1" applyFill="1" applyBorder="1" applyAlignment="1" applyProtection="1">
      <alignment horizontal="center" vertical="center" wrapText="1"/>
      <protection locked="0"/>
    </xf>
    <xf numFmtId="0" fontId="9" fillId="35" borderId="75" xfId="2" applyFont="1" applyFill="1" applyBorder="1" applyAlignment="1" applyProtection="1">
      <alignment horizontal="center" vertical="center" wrapText="1"/>
      <protection locked="0"/>
    </xf>
    <xf numFmtId="0" fontId="9" fillId="35" borderId="76" xfId="2" applyFont="1" applyFill="1" applyBorder="1" applyAlignment="1" applyProtection="1">
      <alignment horizontal="center" vertical="center" wrapText="1"/>
      <protection locked="0"/>
    </xf>
    <xf numFmtId="0" fontId="31" fillId="36" borderId="16" xfId="2" applyFont="1" applyFill="1" applyBorder="1" applyAlignment="1" applyProtection="1">
      <alignment horizontal="center"/>
      <protection locked="0"/>
    </xf>
    <xf numFmtId="0" fontId="9" fillId="12" borderId="22" xfId="2" applyFont="1" applyFill="1" applyBorder="1" applyAlignment="1" applyProtection="1">
      <alignment horizontal="center"/>
      <protection locked="0"/>
    </xf>
    <xf numFmtId="0" fontId="9" fillId="12" borderId="23" xfId="2" applyFont="1" applyFill="1" applyBorder="1" applyAlignment="1" applyProtection="1">
      <alignment horizontal="center"/>
      <protection locked="0"/>
    </xf>
    <xf numFmtId="0" fontId="9" fillId="12" borderId="24" xfId="2" applyFont="1" applyFill="1" applyBorder="1" applyAlignment="1" applyProtection="1">
      <alignment horizontal="center"/>
      <protection locked="0"/>
    </xf>
    <xf numFmtId="0" fontId="15" fillId="0" borderId="0" xfId="2" applyFont="1" applyBorder="1" applyAlignment="1" applyProtection="1">
      <alignment horizontal="center"/>
      <protection locked="0"/>
    </xf>
    <xf numFmtId="0" fontId="9" fillId="30" borderId="72" xfId="2" applyFont="1" applyFill="1" applyBorder="1" applyAlignment="1" applyProtection="1">
      <alignment horizontal="center" vertical="center" wrapText="1"/>
      <protection locked="0"/>
    </xf>
    <xf numFmtId="0" fontId="9" fillId="30" borderId="15" xfId="2" applyFont="1" applyFill="1" applyBorder="1" applyAlignment="1" applyProtection="1">
      <alignment horizontal="center" vertical="center" wrapText="1"/>
      <protection locked="0"/>
    </xf>
    <xf numFmtId="0" fontId="9" fillId="30" borderId="21" xfId="2" applyFont="1" applyFill="1" applyBorder="1" applyAlignment="1" applyProtection="1">
      <alignment horizontal="center" vertical="center" wrapText="1"/>
      <protection locked="0"/>
    </xf>
    <xf numFmtId="0" fontId="9" fillId="8" borderId="78" xfId="2" applyFont="1" applyFill="1" applyBorder="1" applyAlignment="1" applyProtection="1">
      <alignment horizontal="center"/>
      <protection locked="0"/>
    </xf>
    <xf numFmtId="0" fontId="9" fillId="8" borderId="66" xfId="2" applyFont="1" applyFill="1" applyBorder="1" applyAlignment="1" applyProtection="1">
      <alignment horizontal="center"/>
      <protection locked="0"/>
    </xf>
    <xf numFmtId="0" fontId="9" fillId="25" borderId="79" xfId="2" applyFont="1" applyFill="1" applyBorder="1" applyAlignment="1" applyProtection="1">
      <alignment horizontal="center"/>
      <protection locked="0"/>
    </xf>
    <xf numFmtId="0" fontId="9" fillId="25" borderId="77" xfId="2" applyFont="1" applyFill="1" applyBorder="1" applyAlignment="1" applyProtection="1">
      <alignment horizontal="center"/>
      <protection locked="0"/>
    </xf>
    <xf numFmtId="0" fontId="1"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1" fillId="0" borderId="5" xfId="2" applyFill="1" applyBorder="1" applyAlignment="1" applyProtection="1">
      <alignment horizontal="left"/>
      <protection locked="0"/>
    </xf>
    <xf numFmtId="0" fontId="1" fillId="0" borderId="32" xfId="2" applyFill="1" applyBorder="1" applyAlignment="1" applyProtection="1">
      <alignment horizontal="left"/>
      <protection locked="0"/>
    </xf>
    <xf numFmtId="0" fontId="1" fillId="0" borderId="39" xfId="2" applyFill="1" applyBorder="1" applyAlignment="1" applyProtection="1">
      <alignment horizontal="left"/>
      <protection locked="0"/>
    </xf>
  </cellXfs>
  <cellStyles count="6">
    <cellStyle name="Excel Built-in Normal" xfId="2" xr:uid="{00000000-0005-0000-0000-000000000000}"/>
    <cellStyle name="Gut" xfId="3" builtinId="26"/>
    <cellStyle name="Link" xfId="1" builtinId="8"/>
    <cellStyle name="Neutral" xfId="4" builtinId="28"/>
    <cellStyle name="Prozent" xfId="5" builtinId="5"/>
    <cellStyle name="Standard" xfId="0" builtinId="0"/>
  </cellStyles>
  <dxfs count="1">
    <dxf>
      <font>
        <strike val="0"/>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8FAADC"/>
      <rgbColor rgb="00993366"/>
      <rgbColor rgb="00F2F2F2"/>
      <rgbColor rgb="00DEEBF7"/>
      <rgbColor rgb="00660066"/>
      <rgbColor rgb="00D0CECE"/>
      <rgbColor rgb="000563C1"/>
      <rgbColor rgb="00B4C7E7"/>
      <rgbColor rgb="00000080"/>
      <rgbColor rgb="00FF00FF"/>
      <rgbColor rgb="00FBE5D6"/>
      <rgbColor rgb="0000FFFF"/>
      <rgbColor rgb="00800080"/>
      <rgbColor rgb="00800000"/>
      <rgbColor rgb="00008080"/>
      <rgbColor rgb="000000FF"/>
      <rgbColor rgb="0000CCFF"/>
      <rgbColor rgb="00DAE3F3"/>
      <rgbColor rgb="00D6DCE5"/>
      <rgbColor rgb="00FFE699"/>
      <rgbColor rgb="00ADB9CA"/>
      <rgbColor rgb="00F4B183"/>
      <rgbColor rgb="00AFABAB"/>
      <rgbColor rgb="00F8CBAD"/>
      <rgbColor rgb="004472C4"/>
      <rgbColor rgb="0033CCCC"/>
      <rgbColor rgb="00A9D18E"/>
      <rgbColor rgb="00FFD966"/>
      <rgbColor rgb="00D9D9D9"/>
      <rgbColor rgb="00ED7D31"/>
      <rgbColor rgb="00666699"/>
      <rgbColor rgb="008497B0"/>
      <rgbColor rgb="00003366"/>
      <rgbColor rgb="00339966"/>
      <rgbColor rgb="00003300"/>
      <rgbColor rgb="00333300"/>
      <rgbColor rgb="00993300"/>
      <rgbColor rgb="00993366"/>
      <rgbColor rgb="00333399"/>
      <rgbColor rgb="00333333"/>
    </indexedColors>
    <mruColors>
      <color rgb="FFFFCCFF"/>
      <color rgb="FFF1F7ED"/>
      <color rgb="FF2B4985"/>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reietheater.at/service/ig-netz/" TargetMode="External"/><Relationship Id="rId1" Type="http://schemas.openxmlformats.org/officeDocument/2006/relationships/hyperlink" Target="https://rechner.cpulohn.at/bmf.gv.at/familienbonusplu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D37"/>
  <sheetViews>
    <sheetView zoomScaleNormal="100" workbookViewId="0">
      <selection activeCell="A2" sqref="A2:C2"/>
    </sheetView>
  </sheetViews>
  <sheetFormatPr baseColWidth="10" defaultColWidth="11.5" defaultRowHeight="15" zeroHeight="1"/>
  <cols>
    <col min="1" max="1" width="71" style="1" customWidth="1"/>
    <col min="2" max="2" width="65.83203125" style="1" customWidth="1"/>
    <col min="3" max="3" width="38.33203125" style="1" customWidth="1"/>
    <col min="4" max="16384" width="11.5" style="1"/>
  </cols>
  <sheetData>
    <row r="1" spans="1:3">
      <c r="A1" s="2" t="s">
        <v>0</v>
      </c>
    </row>
    <row r="2" spans="1:3" ht="228.75" customHeight="1">
      <c r="A2" s="305" t="s">
        <v>261</v>
      </c>
      <c r="B2" s="305"/>
      <c r="C2" s="305"/>
    </row>
    <row r="3" spans="1:3" ht="13.5" customHeight="1">
      <c r="A3" s="2"/>
    </row>
    <row r="4" spans="1:3">
      <c r="A4" s="3" t="s">
        <v>1</v>
      </c>
      <c r="B4" s="3" t="s">
        <v>2</v>
      </c>
    </row>
    <row r="5" spans="1:3">
      <c r="A5" s="4" t="s">
        <v>3</v>
      </c>
      <c r="B5" s="5" t="s">
        <v>4</v>
      </c>
    </row>
    <row r="6" spans="1:3">
      <c r="A6" s="4" t="s">
        <v>5</v>
      </c>
      <c r="B6" s="5" t="s">
        <v>6</v>
      </c>
    </row>
    <row r="7" spans="1:3">
      <c r="A7" s="4" t="s">
        <v>7</v>
      </c>
      <c r="B7" s="5" t="s">
        <v>8</v>
      </c>
    </row>
    <row r="8" spans="1:3">
      <c r="A8" s="4" t="s">
        <v>9</v>
      </c>
      <c r="B8" s="5" t="s">
        <v>10</v>
      </c>
    </row>
    <row r="9" spans="1:3">
      <c r="A9" s="4" t="s">
        <v>11</v>
      </c>
      <c r="B9" s="5" t="s">
        <v>12</v>
      </c>
    </row>
    <row r="10" spans="1:3">
      <c r="A10" s="4" t="s">
        <v>13</v>
      </c>
      <c r="B10" s="5" t="s">
        <v>13</v>
      </c>
    </row>
    <row r="11" spans="1:3">
      <c r="A11" s="4" t="s">
        <v>14</v>
      </c>
      <c r="B11" s="5" t="s">
        <v>14</v>
      </c>
    </row>
    <row r="12" spans="1:3">
      <c r="A12" s="4" t="s">
        <v>15</v>
      </c>
      <c r="B12" s="5" t="s">
        <v>16</v>
      </c>
    </row>
    <row r="13" spans="1:3">
      <c r="A13" s="4" t="s">
        <v>17</v>
      </c>
      <c r="B13" s="5" t="s">
        <v>15</v>
      </c>
    </row>
    <row r="14" spans="1:3">
      <c r="A14" s="4" t="s">
        <v>18</v>
      </c>
      <c r="B14" s="5" t="s">
        <v>19</v>
      </c>
    </row>
    <row r="15" spans="1:3">
      <c r="A15" s="4" t="s">
        <v>20</v>
      </c>
      <c r="B15" s="5" t="s">
        <v>21</v>
      </c>
    </row>
    <row r="16" spans="1:3">
      <c r="A16" s="4" t="s">
        <v>22</v>
      </c>
      <c r="B16" s="5"/>
    </row>
    <row r="17" spans="1:4">
      <c r="A17" s="4" t="s">
        <v>23</v>
      </c>
      <c r="B17" s="5"/>
    </row>
    <row r="18" spans="1:4">
      <c r="A18" s="2" t="s">
        <v>24</v>
      </c>
      <c r="B18" s="6"/>
      <c r="C18" s="6"/>
    </row>
    <row r="19" spans="1:4">
      <c r="A19" s="7" t="s">
        <v>25</v>
      </c>
      <c r="B19" s="5" t="s">
        <v>26</v>
      </c>
      <c r="C19" s="6"/>
    </row>
    <row r="20" spans="1:4">
      <c r="A20" s="7" t="s">
        <v>27</v>
      </c>
      <c r="B20" s="5" t="s">
        <v>28</v>
      </c>
    </row>
    <row r="21" spans="1:4">
      <c r="A21" s="7" t="s">
        <v>29</v>
      </c>
      <c r="B21" s="5" t="s">
        <v>30</v>
      </c>
      <c r="C21" s="8"/>
    </row>
    <row r="22" spans="1:4">
      <c r="A22" s="7" t="s">
        <v>31</v>
      </c>
      <c r="B22" s="5" t="s">
        <v>31</v>
      </c>
    </row>
    <row r="23" spans="1:4">
      <c r="A23" s="7" t="s">
        <v>32</v>
      </c>
      <c r="B23" s="5" t="s">
        <v>32</v>
      </c>
    </row>
    <row r="24" spans="1:4">
      <c r="A24" s="306" t="s">
        <v>33</v>
      </c>
      <c r="B24" s="306"/>
      <c r="C24" s="9"/>
    </row>
    <row r="25" spans="1:4">
      <c r="A25" s="2"/>
    </row>
    <row r="26" spans="1:4" ht="16">
      <c r="A26" s="10" t="s">
        <v>34</v>
      </c>
    </row>
    <row r="27" spans="1:4">
      <c r="A27" s="7" t="s">
        <v>35</v>
      </c>
    </row>
    <row r="28" spans="1:4">
      <c r="A28" s="7" t="s">
        <v>36</v>
      </c>
    </row>
    <row r="29" spans="1:4">
      <c r="A29" s="107" t="s">
        <v>37</v>
      </c>
      <c r="B29" s="108">
        <v>165</v>
      </c>
      <c r="C29" s="6"/>
    </row>
    <row r="30" spans="1:4" ht="32">
      <c r="A30" s="4"/>
      <c r="B30" s="11" t="s">
        <v>254</v>
      </c>
      <c r="C30" s="6"/>
      <c r="D30" s="6"/>
    </row>
    <row r="31" spans="1:4"/>
    <row r="32" spans="1:4"/>
    <row r="33" spans="1:2">
      <c r="A33" s="12" t="s">
        <v>38</v>
      </c>
      <c r="B33" s="12" t="s">
        <v>39</v>
      </c>
    </row>
    <row r="34" spans="1:2">
      <c r="A34" s="13" t="s">
        <v>40</v>
      </c>
      <c r="B34" s="7" t="s">
        <v>41</v>
      </c>
    </row>
    <row r="35" spans="1:2"/>
    <row r="36" spans="1:2">
      <c r="A36" s="14" t="s">
        <v>42</v>
      </c>
      <c r="B36" s="15" t="s">
        <v>43</v>
      </c>
    </row>
    <row r="37" spans="1:2" ht="96">
      <c r="A37" s="16" t="s">
        <v>140</v>
      </c>
      <c r="B37" s="17" t="s">
        <v>44</v>
      </c>
    </row>
  </sheetData>
  <sheetProtection selectLockedCells="1" selectUnlockedCells="1"/>
  <mergeCells count="2">
    <mergeCell ref="A2:C2"/>
    <mergeCell ref="A24:B24"/>
  </mergeCells>
  <hyperlinks>
    <hyperlink ref="A34" r:id="rId1" location="bruttoNetto" xr:uid="{00000000-0004-0000-0000-000000000000}"/>
    <hyperlink ref="B37" r:id="rId2" xr:uid="{00000000-0004-0000-0000-000001000000}"/>
  </hyperlinks>
  <pageMargins left="0.7" right="0.7" top="0.63472222222222219" bottom="0.78749999999999998" header="0.3" footer="0.3"/>
  <pageSetup paperSize="9" scale="50" firstPageNumber="0" orientation="landscape" horizontalDpi="300" verticalDpi="300" r:id="rId3"/>
  <headerFooter alignWithMargins="0">
    <oddFooter>&amp;L&amp;"Calibri,Standard"&amp;8Service Kalkulationstool 2020 Version 1.1 16.01.2020&amp;C&amp;"Calibri,Standard"&amp;8c/o IG Freie Theaterarbeit 
Gumpendorfer Straße 63B, A - 1060 WIen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B41"/>
  <sheetViews>
    <sheetView zoomScale="85" zoomScaleNormal="85" workbookViewId="0">
      <selection activeCell="B1" sqref="B1"/>
    </sheetView>
  </sheetViews>
  <sheetFormatPr baseColWidth="10" defaultColWidth="11.5" defaultRowHeight="72.75" customHeight="1" zeroHeight="1"/>
  <cols>
    <col min="1" max="1" width="71" style="18" customWidth="1"/>
    <col min="2" max="2" width="143.1640625" style="18" customWidth="1"/>
    <col min="3" max="16384" width="11.5" style="18"/>
  </cols>
  <sheetData>
    <row r="1" spans="1:2" ht="72.75" customHeight="1">
      <c r="A1" s="19" t="s">
        <v>45</v>
      </c>
      <c r="B1" s="20"/>
    </row>
    <row r="2" spans="1:2" ht="72.75" customHeight="1">
      <c r="A2" s="21" t="s">
        <v>46</v>
      </c>
      <c r="B2" s="22"/>
    </row>
    <row r="3" spans="1:2" ht="79.5" customHeight="1">
      <c r="A3" s="23" t="s">
        <v>47</v>
      </c>
      <c r="B3" s="24" t="s">
        <v>48</v>
      </c>
    </row>
    <row r="4" spans="1:2" ht="26.25" customHeight="1">
      <c r="A4" s="25" t="s">
        <v>49</v>
      </c>
      <c r="B4" s="26" t="s">
        <v>50</v>
      </c>
    </row>
    <row r="5" spans="1:2" ht="26.25" customHeight="1">
      <c r="A5" s="25" t="s">
        <v>51</v>
      </c>
      <c r="B5" s="27" t="s">
        <v>52</v>
      </c>
    </row>
    <row r="6" spans="1:2" ht="26.25" customHeight="1">
      <c r="A6" s="25" t="s">
        <v>53</v>
      </c>
      <c r="B6" s="27" t="s">
        <v>31</v>
      </c>
    </row>
    <row r="7" spans="1:2" ht="26.25" customHeight="1">
      <c r="A7" s="25" t="s">
        <v>54</v>
      </c>
      <c r="B7" s="27" t="s">
        <v>55</v>
      </c>
    </row>
    <row r="8" spans="1:2" ht="26.25" customHeight="1">
      <c r="A8" s="25" t="s">
        <v>56</v>
      </c>
      <c r="B8" s="27" t="s">
        <v>57</v>
      </c>
    </row>
    <row r="9" spans="1:2" ht="26.25" customHeight="1">
      <c r="A9" s="28" t="s">
        <v>58</v>
      </c>
      <c r="B9" s="29" t="s">
        <v>59</v>
      </c>
    </row>
    <row r="10" spans="1:2" ht="36.75" customHeight="1">
      <c r="A10" s="25" t="s">
        <v>60</v>
      </c>
      <c r="B10" s="27" t="s">
        <v>61</v>
      </c>
    </row>
    <row r="11" spans="1:2" ht="42.75" customHeight="1">
      <c r="A11" s="30"/>
      <c r="B11" s="31"/>
    </row>
    <row r="12" spans="1:2" ht="39.75" customHeight="1">
      <c r="A12" s="32" t="s">
        <v>62</v>
      </c>
      <c r="B12" s="33" t="s">
        <v>63</v>
      </c>
    </row>
    <row r="13" spans="1:2" ht="26.25" customHeight="1">
      <c r="A13" s="25" t="s">
        <v>64</v>
      </c>
      <c r="B13" s="27" t="s">
        <v>65</v>
      </c>
    </row>
    <row r="14" spans="1:2" ht="26.25" customHeight="1">
      <c r="A14" s="25" t="s">
        <v>66</v>
      </c>
      <c r="B14" s="27" t="s">
        <v>67</v>
      </c>
    </row>
    <row r="15" spans="1:2" ht="26.25" customHeight="1">
      <c r="A15" s="25" t="s">
        <v>68</v>
      </c>
      <c r="B15" s="27" t="s">
        <v>69</v>
      </c>
    </row>
    <row r="16" spans="1:2" ht="26.25" customHeight="1">
      <c r="A16" s="25" t="s">
        <v>70</v>
      </c>
      <c r="B16" s="27" t="s">
        <v>71</v>
      </c>
    </row>
    <row r="17" spans="1:2" ht="26.25" customHeight="1">
      <c r="A17" s="25" t="s">
        <v>72</v>
      </c>
      <c r="B17" s="27" t="s">
        <v>73</v>
      </c>
    </row>
    <row r="18" spans="1:2" ht="26.25" customHeight="1">
      <c r="A18" s="25" t="s">
        <v>74</v>
      </c>
      <c r="B18" s="27" t="s">
        <v>75</v>
      </c>
    </row>
    <row r="19" spans="1:2" ht="26.25" customHeight="1">
      <c r="A19" s="25" t="s">
        <v>76</v>
      </c>
      <c r="B19" s="27" t="s">
        <v>77</v>
      </c>
    </row>
    <row r="20" spans="1:2" ht="26.25" customHeight="1">
      <c r="A20" s="25" t="s">
        <v>78</v>
      </c>
      <c r="B20" s="27" t="s">
        <v>79</v>
      </c>
    </row>
    <row r="21" spans="1:2" ht="26.25" customHeight="1">
      <c r="A21" s="25" t="s">
        <v>80</v>
      </c>
      <c r="B21" s="27" t="s">
        <v>81</v>
      </c>
    </row>
    <row r="22" spans="1:2" ht="26.25" customHeight="1">
      <c r="A22" s="25" t="s">
        <v>82</v>
      </c>
      <c r="B22" s="27" t="s">
        <v>83</v>
      </c>
    </row>
    <row r="23" spans="1:2" ht="26.25" customHeight="1">
      <c r="A23" s="25" t="s">
        <v>84</v>
      </c>
      <c r="B23" s="27" t="s">
        <v>85</v>
      </c>
    </row>
    <row r="24" spans="1:2" ht="26.25" customHeight="1">
      <c r="A24" s="25" t="s">
        <v>86</v>
      </c>
      <c r="B24" s="27" t="s">
        <v>87</v>
      </c>
    </row>
    <row r="25" spans="1:2" ht="26.25" customHeight="1">
      <c r="A25" s="25" t="s">
        <v>88</v>
      </c>
      <c r="B25" s="27" t="s">
        <v>89</v>
      </c>
    </row>
    <row r="26" spans="1:2" ht="26.25" customHeight="1">
      <c r="A26" s="34"/>
      <c r="B26" s="27" t="s">
        <v>90</v>
      </c>
    </row>
    <row r="27" spans="1:2" ht="26.25" customHeight="1">
      <c r="A27" s="34"/>
      <c r="B27" s="27" t="s">
        <v>91</v>
      </c>
    </row>
    <row r="28" spans="1:2" ht="26.25" customHeight="1">
      <c r="A28" s="34"/>
      <c r="B28" s="27" t="s">
        <v>92</v>
      </c>
    </row>
    <row r="29" spans="1:2" ht="26.25" customHeight="1">
      <c r="A29" s="34"/>
      <c r="B29" s="27" t="s">
        <v>93</v>
      </c>
    </row>
    <row r="30" spans="1:2" ht="26.25" customHeight="1">
      <c r="A30" s="34"/>
      <c r="B30" s="27" t="s">
        <v>94</v>
      </c>
    </row>
    <row r="31" spans="1:2" ht="26.25" customHeight="1">
      <c r="B31" s="35"/>
    </row>
    <row r="32" spans="1:2" ht="26.25" customHeight="1"/>
    <row r="33" spans="1:2" ht="26.25" customHeight="1"/>
    <row r="34" spans="1:2" ht="26.25" customHeight="1"/>
    <row r="35" spans="1:2" ht="26.25" customHeight="1"/>
    <row r="36" spans="1:2" ht="26.25" customHeight="1"/>
    <row r="37" spans="1:2" ht="26.25" customHeight="1">
      <c r="A37" s="36"/>
      <c r="B37" s="36"/>
    </row>
    <row r="38" spans="1:2" ht="26.25" customHeight="1"/>
    <row r="39" spans="1:2" ht="26.25" customHeight="1"/>
    <row r="40" spans="1:2" ht="26.25" customHeight="1"/>
    <row r="41" spans="1:2" ht="26.25" customHeight="1"/>
  </sheetData>
  <sheetProtection selectLockedCells="1" selectUnlockedCells="1"/>
  <pageMargins left="0.7" right="0.7" top="0.63472222222222219" bottom="0.78749999999999998" header="0.3" footer="0.3"/>
  <pageSetup paperSize="9" scale="50" firstPageNumber="0" orientation="landscape" horizontalDpi="300" verticalDpi="300" r:id="rId1"/>
  <headerFooter alignWithMargins="0">
    <oddFooter>&amp;L&amp;"Calibri,Standard"&amp;8Service Kalkulationstool 2020 Version 1.1 16.01.2020&amp;C&amp;"Calibri,Standard"&amp;8c/o IG Freie Theaterarbeit 
Gumpendorfer Straße 63B, A - 1060 WIen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9BA12-C758-4AA9-904E-4F4931CB34D2}">
  <sheetPr codeName="Tabelle7"/>
  <dimension ref="A1:P47"/>
  <sheetViews>
    <sheetView tabSelected="1" topLeftCell="A6" zoomScale="70" zoomScaleNormal="70" workbookViewId="0">
      <selection activeCell="J26" sqref="J26"/>
    </sheetView>
  </sheetViews>
  <sheetFormatPr baseColWidth="10" defaultColWidth="10.83203125" defaultRowHeight="13"/>
  <cols>
    <col min="1" max="1" width="26.5" style="179" customWidth="1"/>
    <col min="2" max="2" width="20.33203125" style="179" customWidth="1"/>
    <col min="3" max="3" width="23.1640625" style="179" customWidth="1"/>
    <col min="4" max="4" width="24" style="179" customWidth="1"/>
    <col min="5" max="5" width="23.5" style="179" customWidth="1"/>
    <col min="6" max="6" width="32.83203125" style="179" customWidth="1"/>
    <col min="7" max="7" width="17.83203125" style="179" customWidth="1"/>
    <col min="8" max="8" width="15.5" style="179" customWidth="1"/>
    <col min="9" max="12" width="10.83203125" style="179"/>
    <col min="13" max="13" width="14" style="179" customWidth="1"/>
    <col min="14" max="16384" width="10.83203125" style="179"/>
  </cols>
  <sheetData>
    <row r="1" spans="1:16" ht="19.5" customHeight="1">
      <c r="A1" s="324"/>
      <c r="B1" s="324"/>
      <c r="C1" s="324"/>
      <c r="D1" s="324"/>
      <c r="E1" s="324"/>
      <c r="F1" s="324"/>
      <c r="G1" s="324"/>
      <c r="H1" s="324"/>
      <c r="I1" s="324"/>
    </row>
    <row r="2" spans="1:16" ht="60.75" customHeight="1" thickBot="1">
      <c r="A2" s="333" t="s">
        <v>256</v>
      </c>
      <c r="B2" s="334"/>
      <c r="C2" s="334"/>
      <c r="D2" s="334"/>
      <c r="E2" s="334"/>
      <c r="F2" s="334"/>
      <c r="G2" s="334"/>
      <c r="H2" s="334"/>
      <c r="I2" s="334"/>
      <c r="J2" s="334"/>
      <c r="K2" s="334"/>
      <c r="L2" s="334"/>
      <c r="M2" s="334"/>
      <c r="N2" s="334"/>
      <c r="O2" s="334"/>
    </row>
    <row r="3" spans="1:16" ht="31" customHeight="1" thickBot="1">
      <c r="A3" s="327" t="s">
        <v>250</v>
      </c>
      <c r="B3" s="328"/>
      <c r="C3" s="328"/>
      <c r="D3" s="328"/>
      <c r="E3" s="328"/>
      <c r="F3" s="329"/>
      <c r="G3" s="335" t="s">
        <v>218</v>
      </c>
      <c r="H3" s="213" t="s">
        <v>195</v>
      </c>
      <c r="I3" s="214" t="s">
        <v>196</v>
      </c>
      <c r="J3" s="214" t="s">
        <v>216</v>
      </c>
      <c r="K3" s="319" t="s">
        <v>252</v>
      </c>
      <c r="L3" s="320"/>
      <c r="M3" s="321"/>
      <c r="N3" s="315" t="s">
        <v>215</v>
      </c>
      <c r="O3" s="316"/>
    </row>
    <row r="4" spans="1:16" ht="49" thickBot="1">
      <c r="A4" s="180" t="s">
        <v>249</v>
      </c>
      <c r="B4" s="142" t="s">
        <v>95</v>
      </c>
      <c r="C4" s="142" t="s">
        <v>96</v>
      </c>
      <c r="D4" s="142" t="s">
        <v>177</v>
      </c>
      <c r="E4" s="112" t="s">
        <v>97</v>
      </c>
      <c r="F4" s="181" t="s">
        <v>167</v>
      </c>
      <c r="G4" s="336"/>
      <c r="H4" s="215">
        <f>C5</f>
        <v>0</v>
      </c>
      <c r="I4" s="216">
        <f>H4*5</f>
        <v>0</v>
      </c>
      <c r="J4" s="217">
        <f>B5</f>
        <v>0</v>
      </c>
      <c r="K4" s="317">
        <f>F5/1.3004</f>
        <v>0</v>
      </c>
      <c r="L4" s="322"/>
      <c r="M4" s="323"/>
      <c r="N4" s="317">
        <f>K4*0.2123</f>
        <v>0</v>
      </c>
      <c r="O4" s="318"/>
      <c r="P4" s="182"/>
    </row>
    <row r="5" spans="1:16" ht="33" customHeight="1" thickBot="1">
      <c r="A5" s="90" t="s">
        <v>178</v>
      </c>
      <c r="B5" s="91">
        <v>0</v>
      </c>
      <c r="C5" s="91">
        <v>0</v>
      </c>
      <c r="D5" s="83">
        <v>0</v>
      </c>
      <c r="E5" s="218">
        <f>ROUND((D5/8)*C5,)</f>
        <v>0</v>
      </c>
      <c r="F5" s="219">
        <f>E5*B5</f>
        <v>0</v>
      </c>
      <c r="G5" s="336"/>
      <c r="H5" s="338" t="s">
        <v>99</v>
      </c>
      <c r="I5" s="339"/>
      <c r="J5" s="338" t="s">
        <v>233</v>
      </c>
      <c r="K5" s="339"/>
      <c r="L5" s="340" t="s">
        <v>145</v>
      </c>
      <c r="M5" s="341"/>
      <c r="N5" s="315" t="s">
        <v>214</v>
      </c>
      <c r="O5" s="316"/>
    </row>
    <row r="6" spans="1:16" ht="31.5" customHeight="1" thickBot="1">
      <c r="A6" s="330" t="s">
        <v>251</v>
      </c>
      <c r="B6" s="331"/>
      <c r="C6" s="331"/>
      <c r="D6" s="331"/>
      <c r="E6" s="331"/>
      <c r="F6" s="332"/>
      <c r="G6" s="336"/>
      <c r="H6" s="353">
        <f>B8</f>
        <v>0</v>
      </c>
      <c r="I6" s="354"/>
      <c r="J6" s="355">
        <f>H6+J4</f>
        <v>0</v>
      </c>
      <c r="K6" s="356"/>
      <c r="L6" s="311">
        <f>E8</f>
        <v>0</v>
      </c>
      <c r="M6" s="312"/>
      <c r="N6" s="313">
        <f>IFERROR(F8,0)</f>
        <v>0</v>
      </c>
      <c r="O6" s="314"/>
    </row>
    <row r="7" spans="1:16" ht="59.25" customHeight="1" thickBot="1">
      <c r="A7" s="180" t="s">
        <v>249</v>
      </c>
      <c r="B7" s="183" t="s">
        <v>99</v>
      </c>
      <c r="C7" s="158" t="s">
        <v>149</v>
      </c>
      <c r="D7" s="184" t="s">
        <v>150</v>
      </c>
      <c r="E7" s="113" t="s">
        <v>145</v>
      </c>
      <c r="F7" s="185" t="s">
        <v>146</v>
      </c>
      <c r="G7" s="336"/>
      <c r="H7" s="307" t="s">
        <v>217</v>
      </c>
      <c r="I7" s="308"/>
      <c r="J7" s="308"/>
      <c r="K7" s="308"/>
      <c r="L7" s="308"/>
      <c r="M7" s="309"/>
      <c r="N7" s="309"/>
      <c r="O7" s="310"/>
    </row>
    <row r="8" spans="1:16" ht="59.25" customHeight="1" thickBot="1">
      <c r="A8" s="186" t="s">
        <v>178</v>
      </c>
      <c r="B8" s="94">
        <v>0</v>
      </c>
      <c r="C8" s="95">
        <v>0</v>
      </c>
      <c r="D8" s="95">
        <v>0</v>
      </c>
      <c r="E8" s="220">
        <f>IF(AND(B8=0,C8=0,D8=0),0,IF(AND(B8&gt;=2,C8=0),"bitte GAGEN für 1-2 Vorstellungen ausfüllen",IF(AND(B8&gt;2,C8=0),"bitte GAGEN für 1-2 Vorstellungen ausfüllen",IF(AND(B8&gt;2,C8&gt;0,D8=0),"bitte GAGEN ab der 3. Vorstellung ausfüllen",IF(B8&lt;=2,C8*B8,IF(B8&gt;2,C8*2+(B8-2)*D8,0))))))</f>
        <v>0</v>
      </c>
      <c r="F8" s="221">
        <f>E8+F5</f>
        <v>0</v>
      </c>
      <c r="G8" s="337"/>
      <c r="H8" s="342" t="s">
        <v>201</v>
      </c>
      <c r="I8" s="343"/>
      <c r="J8" s="343"/>
      <c r="K8" s="343"/>
      <c r="L8" s="344"/>
      <c r="M8" s="345" t="s">
        <v>202</v>
      </c>
      <c r="N8" s="345"/>
      <c r="O8" s="346"/>
    </row>
    <row r="9" spans="1:16" ht="25" thickBot="1">
      <c r="E9" s="187"/>
      <c r="H9" s="350">
        <f>N6/1.3004</f>
        <v>0</v>
      </c>
      <c r="I9" s="351"/>
      <c r="J9" s="351"/>
      <c r="K9" s="351"/>
      <c r="L9" s="352"/>
      <c r="M9" s="347">
        <f>H9*0.2123</f>
        <v>0</v>
      </c>
      <c r="N9" s="348"/>
      <c r="O9" s="349"/>
    </row>
    <row r="10" spans="1:16" ht="15">
      <c r="A10" s="222" t="s">
        <v>203</v>
      </c>
      <c r="B10" s="222"/>
      <c r="C10" s="222"/>
      <c r="D10" s="223"/>
      <c r="E10" s="188"/>
      <c r="L10" s="189"/>
      <c r="M10" s="190"/>
      <c r="N10" s="189"/>
      <c r="O10" s="189"/>
    </row>
    <row r="11" spans="1:16" ht="15">
      <c r="A11" s="224" t="s">
        <v>204</v>
      </c>
      <c r="B11" s="225" t="s">
        <v>205</v>
      </c>
      <c r="C11" s="226"/>
      <c r="D11" s="227"/>
      <c r="E11" s="188"/>
      <c r="L11" s="189"/>
      <c r="M11" s="190"/>
      <c r="N11" s="189"/>
      <c r="O11" s="189"/>
    </row>
    <row r="12" spans="1:16" ht="15">
      <c r="A12" s="224" t="s">
        <v>206</v>
      </c>
      <c r="B12" s="228"/>
      <c r="C12" s="229">
        <f>IFERROR(H9,0)</f>
        <v>0</v>
      </c>
      <c r="D12" s="227">
        <f>D19/1.3004</f>
        <v>0</v>
      </c>
      <c r="E12" s="188"/>
      <c r="L12" s="193"/>
      <c r="M12" s="194"/>
      <c r="N12" s="193"/>
      <c r="O12" s="193"/>
    </row>
    <row r="13" spans="1:16" ht="15">
      <c r="A13" s="224" t="s">
        <v>207</v>
      </c>
      <c r="B13" s="230">
        <v>0.21229999999999999</v>
      </c>
      <c r="C13" s="231">
        <f>IFERROR(C12*0.2123,0)</f>
        <v>0</v>
      </c>
      <c r="D13" s="227">
        <f>D19/1.3004*0.2123</f>
        <v>0</v>
      </c>
      <c r="E13" s="188"/>
    </row>
    <row r="14" spans="1:16" ht="15">
      <c r="A14" s="224" t="s">
        <v>208</v>
      </c>
      <c r="B14" s="230">
        <v>3.9E-2</v>
      </c>
      <c r="C14" s="231">
        <f>C12*0.039</f>
        <v>0</v>
      </c>
      <c r="D14" s="227">
        <f>D19/1.3004*0.039</f>
        <v>0</v>
      </c>
      <c r="E14" s="188"/>
    </row>
    <row r="15" spans="1:16" ht="15">
      <c r="A15" s="224" t="s">
        <v>209</v>
      </c>
      <c r="B15" s="230">
        <v>3.8E-3</v>
      </c>
      <c r="C15" s="231">
        <f>C12*0.0038</f>
        <v>0</v>
      </c>
      <c r="D15" s="227">
        <f>D19/1.3004*0.0038</f>
        <v>0</v>
      </c>
      <c r="E15" s="188"/>
    </row>
    <row r="16" spans="1:16" ht="15">
      <c r="A16" s="224" t="s">
        <v>210</v>
      </c>
      <c r="B16" s="232">
        <v>0.03</v>
      </c>
      <c r="C16" s="231">
        <f>C12*0.03</f>
        <v>0</v>
      </c>
      <c r="D16" s="227">
        <f>D19/1.3004*0.03</f>
        <v>0</v>
      </c>
      <c r="E16" s="188"/>
    </row>
    <row r="17" spans="1:10" ht="15">
      <c r="A17" s="224" t="s">
        <v>211</v>
      </c>
      <c r="B17" s="230">
        <v>1.5299999999999999E-2</v>
      </c>
      <c r="C17" s="231">
        <f>C12*0.0153</f>
        <v>0</v>
      </c>
      <c r="D17" s="227">
        <f>D19/1.3004*0.0153</f>
        <v>0</v>
      </c>
      <c r="E17" s="188"/>
      <c r="F17" s="188"/>
    </row>
    <row r="18" spans="1:10" ht="15">
      <c r="A18" s="224" t="s">
        <v>212</v>
      </c>
      <c r="B18" s="233">
        <f>SUM(B13:B17)</f>
        <v>0.3004</v>
      </c>
      <c r="C18" s="231">
        <f>SUM(C13:C17)</f>
        <v>0</v>
      </c>
      <c r="D18" s="227">
        <f>D19/1.3004*0.3004</f>
        <v>0</v>
      </c>
      <c r="E18" s="188"/>
      <c r="I18" s="189"/>
    </row>
    <row r="19" spans="1:10" ht="16" thickBot="1">
      <c r="A19" s="234" t="s">
        <v>213</v>
      </c>
      <c r="B19" s="235"/>
      <c r="C19" s="236">
        <f>ROUND(C12+C18,)</f>
        <v>0</v>
      </c>
      <c r="D19" s="237">
        <f>IFERROR(N6,0)</f>
        <v>0</v>
      </c>
      <c r="E19" s="188"/>
      <c r="I19" s="196"/>
      <c r="J19" s="188"/>
    </row>
    <row r="20" spans="1:10" ht="14">
      <c r="E20" s="188"/>
      <c r="I20" s="196"/>
      <c r="J20" s="188"/>
    </row>
    <row r="21" spans="1:10" ht="14">
      <c r="I21" s="197"/>
    </row>
    <row r="22" spans="1:10" ht="14">
      <c r="H22" s="196"/>
      <c r="I22" s="196"/>
    </row>
    <row r="23" spans="1:10" ht="14">
      <c r="B23" s="188"/>
      <c r="C23" s="188"/>
      <c r="D23" s="188"/>
      <c r="H23" s="196"/>
      <c r="I23" s="196"/>
    </row>
    <row r="24" spans="1:10" ht="14">
      <c r="A24" s="198"/>
      <c r="B24" s="196"/>
      <c r="C24" s="199"/>
      <c r="D24" s="199"/>
      <c r="E24" s="196"/>
      <c r="F24" s="199"/>
      <c r="G24" s="196"/>
    </row>
    <row r="25" spans="1:10" ht="14">
      <c r="A25" s="198"/>
      <c r="B25" s="196"/>
      <c r="C25" s="199"/>
      <c r="D25" s="199"/>
      <c r="E25" s="196"/>
      <c r="F25" s="199"/>
      <c r="G25" s="196"/>
    </row>
    <row r="26" spans="1:10" ht="45">
      <c r="A26" s="202" t="s">
        <v>195</v>
      </c>
      <c r="B26" s="202" t="s">
        <v>196</v>
      </c>
      <c r="C26" s="202" t="s">
        <v>197</v>
      </c>
      <c r="D26" s="202" t="s">
        <v>198</v>
      </c>
      <c r="E26" s="202" t="s">
        <v>199</v>
      </c>
      <c r="F26" s="202" t="s">
        <v>200</v>
      </c>
      <c r="G26" s="203" t="s">
        <v>201</v>
      </c>
      <c r="H26" s="200" t="s">
        <v>202</v>
      </c>
    </row>
    <row r="27" spans="1:10" ht="38.25" customHeight="1">
      <c r="A27" s="205">
        <v>8</v>
      </c>
      <c r="B27" s="206">
        <f t="shared" ref="B27:B34" si="0">$A27*5</f>
        <v>40</v>
      </c>
      <c r="C27" s="207">
        <v>165</v>
      </c>
      <c r="D27" s="207">
        <f t="shared" ref="D27:D34" si="1">C27/8*$A27</f>
        <v>165</v>
      </c>
      <c r="E27" s="208">
        <v>21</v>
      </c>
      <c r="F27" s="207">
        <f>D27*E27</f>
        <v>3465</v>
      </c>
      <c r="G27" s="209">
        <f>F27/1.3004</f>
        <v>2664.5647493079055</v>
      </c>
      <c r="H27" s="201">
        <f>G27*0.2123</f>
        <v>565.68709627806834</v>
      </c>
    </row>
    <row r="28" spans="1:10" ht="60.75" customHeight="1">
      <c r="A28" s="210">
        <v>7.6</v>
      </c>
      <c r="B28" s="192">
        <f t="shared" si="0"/>
        <v>38</v>
      </c>
      <c r="C28" s="195">
        <v>165</v>
      </c>
      <c r="D28" s="195">
        <f t="shared" si="1"/>
        <v>156.75</v>
      </c>
      <c r="E28" s="191">
        <v>21</v>
      </c>
      <c r="F28" s="195">
        <f t="shared" ref="F28:F34" si="2">D28*E28</f>
        <v>3291.75</v>
      </c>
      <c r="G28" s="211">
        <f t="shared" ref="G28:G34" si="3">F28/1.3004</f>
        <v>2531.3365118425099</v>
      </c>
      <c r="H28" s="204">
        <f>G28*0.2123</f>
        <v>537.40274146416482</v>
      </c>
    </row>
    <row r="29" spans="1:10" ht="32.25" customHeight="1">
      <c r="A29" s="210">
        <v>7</v>
      </c>
      <c r="B29" s="192">
        <f t="shared" si="0"/>
        <v>35</v>
      </c>
      <c r="C29" s="195">
        <v>165</v>
      </c>
      <c r="D29" s="195">
        <f t="shared" si="1"/>
        <v>144.375</v>
      </c>
      <c r="E29" s="191">
        <v>21</v>
      </c>
      <c r="F29" s="195">
        <f t="shared" si="2"/>
        <v>3031.875</v>
      </c>
      <c r="G29" s="211">
        <f t="shared" si="3"/>
        <v>2331.4941556444169</v>
      </c>
      <c r="H29" s="204">
        <f>G29*0.2123</f>
        <v>494.97620924330965</v>
      </c>
    </row>
    <row r="30" spans="1:10" ht="14">
      <c r="A30" s="210">
        <v>6</v>
      </c>
      <c r="B30" s="192">
        <f t="shared" si="0"/>
        <v>30</v>
      </c>
      <c r="C30" s="195">
        <v>165</v>
      </c>
      <c r="D30" s="195">
        <f t="shared" si="1"/>
        <v>123.75</v>
      </c>
      <c r="E30" s="191">
        <v>21</v>
      </c>
      <c r="F30" s="195">
        <f t="shared" si="2"/>
        <v>2598.75</v>
      </c>
      <c r="G30" s="211">
        <f t="shared" si="3"/>
        <v>1998.423561980929</v>
      </c>
      <c r="H30" s="204">
        <f>G30*0.2123</f>
        <v>424.2653222085512</v>
      </c>
    </row>
    <row r="31" spans="1:10" ht="51" customHeight="1">
      <c r="A31" s="210">
        <v>5</v>
      </c>
      <c r="B31" s="192">
        <f t="shared" si="0"/>
        <v>25</v>
      </c>
      <c r="C31" s="195">
        <v>165</v>
      </c>
      <c r="D31" s="195">
        <f t="shared" si="1"/>
        <v>103.125</v>
      </c>
      <c r="E31" s="191">
        <v>21</v>
      </c>
      <c r="F31" s="195">
        <f t="shared" si="2"/>
        <v>2165.625</v>
      </c>
      <c r="G31" s="211">
        <f t="shared" si="3"/>
        <v>1665.3529683174409</v>
      </c>
      <c r="H31" s="204">
        <f>G31*0.2123</f>
        <v>353.55443517379268</v>
      </c>
    </row>
    <row r="32" spans="1:10" ht="33.75" customHeight="1">
      <c r="A32" s="210">
        <v>4</v>
      </c>
      <c r="B32" s="192">
        <f t="shared" si="0"/>
        <v>20</v>
      </c>
      <c r="C32" s="195">
        <v>165</v>
      </c>
      <c r="D32" s="195">
        <f t="shared" si="1"/>
        <v>82.5</v>
      </c>
      <c r="E32" s="191">
        <v>21</v>
      </c>
      <c r="F32" s="195">
        <f t="shared" si="2"/>
        <v>1732.5</v>
      </c>
      <c r="G32" s="211">
        <f t="shared" si="3"/>
        <v>1332.2823746539527</v>
      </c>
      <c r="H32" s="204">
        <f>G32*0.2123</f>
        <v>282.84354813903417</v>
      </c>
    </row>
    <row r="33" spans="1:9" ht="14">
      <c r="A33" s="210">
        <v>3</v>
      </c>
      <c r="B33" s="192">
        <f t="shared" si="0"/>
        <v>15</v>
      </c>
      <c r="C33" s="195">
        <v>165</v>
      </c>
      <c r="D33" s="195">
        <f t="shared" si="1"/>
        <v>61.875</v>
      </c>
      <c r="E33" s="191">
        <v>21</v>
      </c>
      <c r="F33" s="195">
        <f t="shared" si="2"/>
        <v>1299.375</v>
      </c>
      <c r="G33" s="211">
        <f t="shared" si="3"/>
        <v>999.21178099046449</v>
      </c>
      <c r="H33" s="204">
        <f>G33*0.2123</f>
        <v>212.1326611042756</v>
      </c>
    </row>
    <row r="34" spans="1:9" ht="14">
      <c r="A34" s="247">
        <v>2</v>
      </c>
      <c r="B34" s="248">
        <f t="shared" si="0"/>
        <v>10</v>
      </c>
      <c r="C34" s="249">
        <v>165</v>
      </c>
      <c r="D34" s="249">
        <f t="shared" si="1"/>
        <v>41.25</v>
      </c>
      <c r="E34" s="250">
        <v>21</v>
      </c>
      <c r="F34" s="249">
        <f t="shared" si="2"/>
        <v>866.25</v>
      </c>
      <c r="G34" s="251">
        <f t="shared" si="3"/>
        <v>666.14118732697636</v>
      </c>
      <c r="H34" s="204">
        <f>G34*0.2123</f>
        <v>141.42177406951708</v>
      </c>
    </row>
    <row r="35" spans="1:9" ht="14">
      <c r="A35" s="246"/>
      <c r="B35" s="196"/>
      <c r="C35" s="199"/>
      <c r="D35" s="199"/>
      <c r="E35" s="196"/>
      <c r="F35" s="199"/>
      <c r="G35" s="196"/>
      <c r="H35" s="196"/>
      <c r="I35" s="188"/>
    </row>
    <row r="36" spans="1:9" ht="14">
      <c r="A36" s="246"/>
      <c r="B36" s="196"/>
      <c r="C36" s="199"/>
      <c r="D36" s="199"/>
      <c r="E36" s="196"/>
      <c r="F36" s="199"/>
      <c r="G36" s="196"/>
      <c r="H36" s="196"/>
      <c r="I36" s="188"/>
    </row>
    <row r="37" spans="1:9" ht="14">
      <c r="A37" s="246"/>
      <c r="B37" s="196"/>
      <c r="C37" s="199"/>
      <c r="D37" s="199"/>
      <c r="E37" s="196"/>
      <c r="F37" s="199"/>
      <c r="G37" s="196"/>
      <c r="H37" s="196"/>
      <c r="I37" s="188"/>
    </row>
    <row r="38" spans="1:9" ht="14.25" customHeight="1">
      <c r="A38" s="325"/>
      <c r="B38" s="326"/>
      <c r="C38" s="326"/>
      <c r="D38" s="326"/>
      <c r="E38" s="196"/>
      <c r="F38" s="199"/>
      <c r="G38" s="196"/>
      <c r="H38" s="196"/>
    </row>
    <row r="39" spans="1:9" ht="14">
      <c r="A39" s="238"/>
      <c r="B39" s="239"/>
      <c r="C39" s="240"/>
      <c r="D39" s="241"/>
      <c r="E39" s="196"/>
      <c r="F39" s="199"/>
      <c r="G39" s="196"/>
      <c r="H39" s="196"/>
    </row>
    <row r="40" spans="1:9" ht="14">
      <c r="A40" s="238"/>
      <c r="B40" s="240"/>
      <c r="C40" s="242"/>
      <c r="D40" s="241"/>
      <c r="E40" s="196"/>
      <c r="F40" s="199"/>
      <c r="G40" s="196"/>
      <c r="H40" s="196"/>
    </row>
    <row r="41" spans="1:9" ht="14">
      <c r="A41" s="238"/>
      <c r="B41" s="243"/>
      <c r="C41" s="241"/>
      <c r="D41" s="241"/>
      <c r="E41" s="196"/>
      <c r="F41" s="196"/>
      <c r="G41" s="196"/>
      <c r="H41" s="196"/>
    </row>
    <row r="42" spans="1:9" ht="14">
      <c r="A42" s="238"/>
      <c r="B42" s="243"/>
      <c r="C42" s="241"/>
      <c r="D42" s="241"/>
      <c r="E42" s="196"/>
      <c r="F42" s="199"/>
      <c r="G42" s="196"/>
      <c r="H42" s="196"/>
    </row>
    <row r="43" spans="1:9" ht="14">
      <c r="A43" s="238"/>
      <c r="B43" s="243"/>
      <c r="C43" s="241"/>
      <c r="D43" s="241"/>
      <c r="E43" s="196"/>
      <c r="F43" s="199"/>
      <c r="G43" s="196"/>
      <c r="H43" s="196"/>
    </row>
    <row r="44" spans="1:9" ht="14">
      <c r="A44" s="238"/>
      <c r="B44" s="244"/>
      <c r="C44" s="241"/>
      <c r="D44" s="241"/>
      <c r="E44" s="196"/>
      <c r="F44" s="199"/>
      <c r="G44" s="196"/>
      <c r="H44" s="196"/>
    </row>
    <row r="45" spans="1:9" ht="14">
      <c r="A45" s="238"/>
      <c r="B45" s="243"/>
      <c r="C45" s="241"/>
      <c r="D45" s="241"/>
      <c r="E45" s="196"/>
      <c r="F45" s="199"/>
      <c r="G45" s="196"/>
      <c r="H45" s="197"/>
    </row>
    <row r="46" spans="1:9" ht="14">
      <c r="A46" s="238"/>
      <c r="B46" s="245"/>
      <c r="C46" s="241"/>
      <c r="D46" s="241"/>
      <c r="E46" s="196"/>
      <c r="F46" s="199"/>
      <c r="G46" s="196"/>
    </row>
    <row r="47" spans="1:9" ht="14">
      <c r="A47" s="238"/>
      <c r="B47" s="246"/>
      <c r="C47" s="242"/>
      <c r="D47" s="242"/>
      <c r="E47" s="197"/>
      <c r="F47" s="212"/>
      <c r="G47" s="197"/>
    </row>
  </sheetData>
  <sheetProtection sheet="1" objects="1" scenarios="1" formatCells="0" formatColumns="0" formatRows="0"/>
  <mergeCells count="23">
    <mergeCell ref="A1:I1"/>
    <mergeCell ref="A38:D38"/>
    <mergeCell ref="A3:F3"/>
    <mergeCell ref="A6:F6"/>
    <mergeCell ref="A2:O2"/>
    <mergeCell ref="G3:G8"/>
    <mergeCell ref="H5:I5"/>
    <mergeCell ref="J5:K5"/>
    <mergeCell ref="L5:M5"/>
    <mergeCell ref="H8:L8"/>
    <mergeCell ref="M8:O8"/>
    <mergeCell ref="M9:O9"/>
    <mergeCell ref="H9:L9"/>
    <mergeCell ref="N5:O5"/>
    <mergeCell ref="H6:I6"/>
    <mergeCell ref="J6:K6"/>
    <mergeCell ref="H7:O7"/>
    <mergeCell ref="L6:M6"/>
    <mergeCell ref="N6:O6"/>
    <mergeCell ref="N3:O3"/>
    <mergeCell ref="N4:O4"/>
    <mergeCell ref="K3:M3"/>
    <mergeCell ref="K4:M4"/>
  </mergeCells>
  <pageMargins left="0.7" right="0.7" top="0.78740157499999996" bottom="0.78740157499999996" header="0.3" footer="0.3"/>
  <pageSetup paperSize="9" scale="48" orientation="landscape" r:id="rId1"/>
  <headerFooter>
    <oddHeader>&amp;A</oddHeader>
  </headerFooter>
  <rowBreaks count="1" manualBreakCount="1">
    <brk id="2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L81"/>
  <sheetViews>
    <sheetView topLeftCell="A67" zoomScale="85" zoomScaleNormal="85" zoomScalePageLayoutView="91" workbookViewId="0">
      <selection activeCell="B84" sqref="B84"/>
    </sheetView>
  </sheetViews>
  <sheetFormatPr baseColWidth="10" defaultColWidth="11.5" defaultRowHeight="15"/>
  <cols>
    <col min="1" max="1" width="3.83203125" style="138" customWidth="1"/>
    <col min="2" max="2" width="41.83203125" style="138" customWidth="1"/>
    <col min="3" max="3" width="9.5" style="138" customWidth="1"/>
    <col min="4" max="4" width="26.6640625" style="138" customWidth="1"/>
    <col min="5" max="5" width="30.83203125" style="145" customWidth="1"/>
    <col min="6" max="6" width="44.5" style="138" customWidth="1"/>
    <col min="7" max="7" width="41.5" style="138" customWidth="1"/>
    <col min="8" max="8" width="44.1640625" style="138" customWidth="1"/>
    <col min="9" max="9" width="27" style="145" customWidth="1"/>
    <col min="10" max="10" width="27.33203125" style="138" customWidth="1"/>
    <col min="11" max="11" width="31.1640625" style="138" customWidth="1"/>
    <col min="12" max="16384" width="11.5" style="138"/>
  </cols>
  <sheetData>
    <row r="1" spans="1:12">
      <c r="D1" s="139"/>
      <c r="E1" s="139"/>
      <c r="F1" s="139"/>
      <c r="G1" s="139"/>
      <c r="H1" s="139"/>
      <c r="I1" s="138"/>
    </row>
    <row r="2" spans="1:12" ht="16" thickBot="1">
      <c r="A2" s="359" t="s">
        <v>141</v>
      </c>
      <c r="B2" s="359"/>
      <c r="C2" s="359"/>
      <c r="D2" s="359"/>
      <c r="E2" s="359"/>
      <c r="F2" s="359"/>
      <c r="G2" s="359"/>
      <c r="H2" s="359"/>
      <c r="I2" s="138"/>
    </row>
    <row r="3" spans="1:12" ht="33" thickBot="1">
      <c r="A3" s="140" t="s">
        <v>222</v>
      </c>
      <c r="B3" s="141" t="s">
        <v>257</v>
      </c>
      <c r="C3" s="142" t="s">
        <v>221</v>
      </c>
      <c r="D3" s="142" t="s">
        <v>95</v>
      </c>
      <c r="E3" s="142" t="s">
        <v>96</v>
      </c>
      <c r="F3" s="142" t="s">
        <v>259</v>
      </c>
      <c r="G3" s="49" t="s">
        <v>247</v>
      </c>
      <c r="H3" s="48" t="s">
        <v>167</v>
      </c>
      <c r="I3" s="138"/>
    </row>
    <row r="4" spans="1:12" ht="16">
      <c r="A4" s="143" t="s">
        <v>223</v>
      </c>
      <c r="B4" s="93" t="s">
        <v>154</v>
      </c>
      <c r="C4" s="37"/>
      <c r="D4" s="37"/>
      <c r="E4" s="37"/>
      <c r="F4" s="78"/>
      <c r="G4" s="103">
        <f>ROUND((F4/8)*E4,0)</f>
        <v>0</v>
      </c>
      <c r="H4" s="130">
        <f>G4*D4*C4</f>
        <v>0</v>
      </c>
      <c r="I4" s="144"/>
      <c r="J4" s="145"/>
    </row>
    <row r="5" spans="1:12" ht="16">
      <c r="A5" s="143" t="s">
        <v>224</v>
      </c>
      <c r="B5" s="93" t="s">
        <v>155</v>
      </c>
      <c r="C5" s="37"/>
      <c r="D5" s="37"/>
      <c r="E5" s="37"/>
      <c r="F5" s="78"/>
      <c r="G5" s="103">
        <f t="shared" ref="G5:G13" si="0">ROUND((F5/8)*E5,0)</f>
        <v>0</v>
      </c>
      <c r="H5" s="131">
        <f t="shared" ref="H5:H41" si="1">G5*D5*C5</f>
        <v>0</v>
      </c>
      <c r="I5" s="138"/>
      <c r="J5" s="145"/>
    </row>
    <row r="6" spans="1:12" ht="16">
      <c r="A6" s="143" t="s">
        <v>225</v>
      </c>
      <c r="B6" s="93" t="s">
        <v>156</v>
      </c>
      <c r="C6" s="37"/>
      <c r="D6" s="37"/>
      <c r="E6" s="37"/>
      <c r="F6" s="78"/>
      <c r="G6" s="103">
        <f t="shared" si="0"/>
        <v>0</v>
      </c>
      <c r="H6" s="131">
        <f t="shared" si="1"/>
        <v>0</v>
      </c>
      <c r="I6" s="138"/>
      <c r="J6" s="145"/>
    </row>
    <row r="7" spans="1:12" ht="16">
      <c r="A7" s="143" t="s">
        <v>226</v>
      </c>
      <c r="B7" s="93" t="s">
        <v>157</v>
      </c>
      <c r="C7" s="37"/>
      <c r="D7" s="37"/>
      <c r="E7" s="37"/>
      <c r="F7" s="78"/>
      <c r="G7" s="103">
        <f t="shared" si="0"/>
        <v>0</v>
      </c>
      <c r="H7" s="131">
        <f t="shared" si="1"/>
        <v>0</v>
      </c>
      <c r="I7" s="138"/>
      <c r="J7" s="145"/>
    </row>
    <row r="8" spans="1:12" ht="16">
      <c r="A8" s="143" t="s">
        <v>227</v>
      </c>
      <c r="B8" s="93" t="s">
        <v>158</v>
      </c>
      <c r="C8" s="37"/>
      <c r="D8" s="37"/>
      <c r="E8" s="37"/>
      <c r="F8" s="78"/>
      <c r="G8" s="103">
        <f t="shared" si="0"/>
        <v>0</v>
      </c>
      <c r="H8" s="131">
        <f t="shared" si="1"/>
        <v>0</v>
      </c>
      <c r="I8" s="138"/>
      <c r="J8" s="145"/>
    </row>
    <row r="9" spans="1:12" ht="16">
      <c r="A9" s="143" t="s">
        <v>228</v>
      </c>
      <c r="B9" s="93" t="s">
        <v>159</v>
      </c>
      <c r="C9" s="37"/>
      <c r="D9" s="37"/>
      <c r="E9" s="37"/>
      <c r="F9" s="78"/>
      <c r="G9" s="103">
        <f t="shared" si="0"/>
        <v>0</v>
      </c>
      <c r="H9" s="131">
        <f t="shared" si="1"/>
        <v>0</v>
      </c>
      <c r="I9" s="138"/>
      <c r="J9" s="145"/>
    </row>
    <row r="10" spans="1:12">
      <c r="A10" s="143" t="s">
        <v>229</v>
      </c>
      <c r="B10" s="93"/>
      <c r="C10" s="37"/>
      <c r="D10" s="37"/>
      <c r="E10" s="37"/>
      <c r="F10" s="78"/>
      <c r="G10" s="103">
        <f t="shared" si="0"/>
        <v>0</v>
      </c>
      <c r="H10" s="131">
        <f t="shared" si="1"/>
        <v>0</v>
      </c>
      <c r="I10" s="138"/>
      <c r="J10" s="145"/>
    </row>
    <row r="11" spans="1:12">
      <c r="A11" s="143" t="s">
        <v>230</v>
      </c>
      <c r="B11" s="93"/>
      <c r="C11" s="37"/>
      <c r="D11" s="37"/>
      <c r="E11" s="37"/>
      <c r="F11" s="78"/>
      <c r="G11" s="103">
        <f t="shared" si="0"/>
        <v>0</v>
      </c>
      <c r="H11" s="131">
        <f t="shared" si="1"/>
        <v>0</v>
      </c>
      <c r="I11" s="139"/>
      <c r="J11" s="146"/>
      <c r="K11" s="139"/>
      <c r="L11" s="139"/>
    </row>
    <row r="12" spans="1:12">
      <c r="A12" s="143" t="s">
        <v>231</v>
      </c>
      <c r="B12" s="93"/>
      <c r="C12" s="37"/>
      <c r="D12" s="37"/>
      <c r="E12" s="37"/>
      <c r="F12" s="78"/>
      <c r="G12" s="103">
        <f t="shared" si="0"/>
        <v>0</v>
      </c>
      <c r="H12" s="131">
        <f t="shared" si="1"/>
        <v>0</v>
      </c>
      <c r="I12" s="139"/>
      <c r="J12" s="146"/>
      <c r="K12" s="139"/>
      <c r="L12" s="139"/>
    </row>
    <row r="13" spans="1:12" ht="16" thickBot="1">
      <c r="A13" s="143" t="s">
        <v>232</v>
      </c>
      <c r="B13" s="93"/>
      <c r="C13" s="37"/>
      <c r="D13" s="37"/>
      <c r="E13" s="37"/>
      <c r="F13" s="78"/>
      <c r="G13" s="103">
        <f t="shared" si="0"/>
        <v>0</v>
      </c>
      <c r="H13" s="131">
        <f>G13*D13*C13</f>
        <v>0</v>
      </c>
      <c r="I13" s="139"/>
      <c r="J13" s="146"/>
      <c r="K13" s="139"/>
      <c r="L13" s="139"/>
    </row>
    <row r="14" spans="1:12" ht="33" thickBot="1">
      <c r="A14" s="140" t="s">
        <v>222</v>
      </c>
      <c r="B14" s="141" t="s">
        <v>180</v>
      </c>
      <c r="C14" s="142" t="s">
        <v>221</v>
      </c>
      <c r="D14" s="142" t="s">
        <v>95</v>
      </c>
      <c r="E14" s="142" t="s">
        <v>96</v>
      </c>
      <c r="F14" s="142" t="s">
        <v>259</v>
      </c>
      <c r="G14" s="49" t="s">
        <v>247</v>
      </c>
      <c r="H14" s="48" t="s">
        <v>167</v>
      </c>
      <c r="I14" s="138"/>
      <c r="J14" s="145"/>
    </row>
    <row r="15" spans="1:12" ht="16">
      <c r="A15" s="143" t="s">
        <v>223</v>
      </c>
      <c r="B15" s="93" t="s">
        <v>178</v>
      </c>
      <c r="C15" s="37"/>
      <c r="D15" s="37"/>
      <c r="E15" s="37"/>
      <c r="F15" s="78"/>
      <c r="G15" s="103">
        <f>ROUND((F15/8)*E15,)</f>
        <v>0</v>
      </c>
      <c r="H15" s="131">
        <f t="shared" si="1"/>
        <v>0</v>
      </c>
      <c r="I15" s="138"/>
      <c r="J15" s="145"/>
    </row>
    <row r="16" spans="1:12" ht="16">
      <c r="A16" s="143" t="s">
        <v>224</v>
      </c>
      <c r="B16" s="93" t="s">
        <v>160</v>
      </c>
      <c r="C16" s="37"/>
      <c r="D16" s="37"/>
      <c r="E16" s="37"/>
      <c r="F16" s="78"/>
      <c r="G16" s="103">
        <f t="shared" ref="G16:G24" si="2">ROUND((F16/8)*E16,)</f>
        <v>0</v>
      </c>
      <c r="H16" s="131">
        <f t="shared" si="1"/>
        <v>0</v>
      </c>
      <c r="I16" s="138"/>
      <c r="J16" s="145"/>
    </row>
    <row r="17" spans="1:10" ht="16">
      <c r="A17" s="143" t="s">
        <v>225</v>
      </c>
      <c r="B17" s="93" t="s">
        <v>161</v>
      </c>
      <c r="C17" s="37"/>
      <c r="D17" s="37"/>
      <c r="E17" s="37"/>
      <c r="F17" s="78"/>
      <c r="G17" s="103">
        <f t="shared" si="2"/>
        <v>0</v>
      </c>
      <c r="H17" s="131">
        <f t="shared" si="1"/>
        <v>0</v>
      </c>
      <c r="I17" s="138"/>
      <c r="J17" s="145"/>
    </row>
    <row r="18" spans="1:10" ht="16">
      <c r="A18" s="143" t="s">
        <v>226</v>
      </c>
      <c r="B18" s="93" t="s">
        <v>162</v>
      </c>
      <c r="C18" s="37"/>
      <c r="D18" s="37"/>
      <c r="E18" s="37"/>
      <c r="F18" s="78"/>
      <c r="G18" s="103">
        <f t="shared" si="2"/>
        <v>0</v>
      </c>
      <c r="H18" s="131">
        <f t="shared" si="1"/>
        <v>0</v>
      </c>
      <c r="I18" s="138"/>
      <c r="J18" s="145"/>
    </row>
    <row r="19" spans="1:10" ht="16">
      <c r="A19" s="143" t="s">
        <v>227</v>
      </c>
      <c r="B19" s="93" t="s">
        <v>244</v>
      </c>
      <c r="C19" s="37"/>
      <c r="D19" s="37"/>
      <c r="E19" s="37"/>
      <c r="F19" s="78"/>
      <c r="G19" s="103">
        <f t="shared" si="2"/>
        <v>0</v>
      </c>
      <c r="H19" s="131">
        <f t="shared" si="1"/>
        <v>0</v>
      </c>
      <c r="I19" s="138"/>
      <c r="J19" s="145"/>
    </row>
    <row r="20" spans="1:10">
      <c r="A20" s="143" t="s">
        <v>228</v>
      </c>
      <c r="B20" s="93"/>
      <c r="C20" s="37"/>
      <c r="D20" s="37"/>
      <c r="E20" s="37"/>
      <c r="F20" s="78"/>
      <c r="G20" s="103">
        <f t="shared" si="2"/>
        <v>0</v>
      </c>
      <c r="H20" s="131">
        <f t="shared" si="1"/>
        <v>0</v>
      </c>
      <c r="I20" s="138"/>
      <c r="J20" s="145"/>
    </row>
    <row r="21" spans="1:10">
      <c r="A21" s="143" t="s">
        <v>229</v>
      </c>
      <c r="B21" s="93"/>
      <c r="C21" s="37"/>
      <c r="D21" s="37"/>
      <c r="E21" s="37"/>
      <c r="F21" s="78"/>
      <c r="G21" s="103">
        <f t="shared" si="2"/>
        <v>0</v>
      </c>
      <c r="H21" s="131">
        <f t="shared" si="1"/>
        <v>0</v>
      </c>
      <c r="I21" s="138"/>
      <c r="J21" s="145"/>
    </row>
    <row r="22" spans="1:10">
      <c r="A22" s="143" t="s">
        <v>230</v>
      </c>
      <c r="B22" s="93"/>
      <c r="C22" s="37"/>
      <c r="D22" s="37"/>
      <c r="E22" s="37"/>
      <c r="F22" s="78"/>
      <c r="G22" s="103">
        <f t="shared" si="2"/>
        <v>0</v>
      </c>
      <c r="H22" s="131">
        <f t="shared" si="1"/>
        <v>0</v>
      </c>
      <c r="I22" s="138"/>
      <c r="J22" s="145"/>
    </row>
    <row r="23" spans="1:10">
      <c r="A23" s="143" t="s">
        <v>231</v>
      </c>
      <c r="B23" s="93"/>
      <c r="C23" s="37"/>
      <c r="D23" s="37"/>
      <c r="E23" s="37"/>
      <c r="F23" s="78"/>
      <c r="G23" s="103">
        <f t="shared" si="2"/>
        <v>0</v>
      </c>
      <c r="H23" s="131">
        <f t="shared" si="1"/>
        <v>0</v>
      </c>
      <c r="I23" s="138"/>
      <c r="J23" s="145"/>
    </row>
    <row r="24" spans="1:10" ht="16" thickBot="1">
      <c r="A24" s="147" t="s">
        <v>232</v>
      </c>
      <c r="B24" s="93"/>
      <c r="C24" s="37"/>
      <c r="D24" s="37"/>
      <c r="E24" s="37"/>
      <c r="F24" s="78"/>
      <c r="G24" s="103">
        <f t="shared" si="2"/>
        <v>0</v>
      </c>
      <c r="H24" s="131">
        <f t="shared" si="1"/>
        <v>0</v>
      </c>
      <c r="I24" s="138"/>
      <c r="J24" s="145"/>
    </row>
    <row r="25" spans="1:10" ht="33" thickBot="1">
      <c r="A25" s="148" t="s">
        <v>222</v>
      </c>
      <c r="B25" s="141" t="s">
        <v>182</v>
      </c>
      <c r="C25" s="142" t="s">
        <v>221</v>
      </c>
      <c r="D25" s="142" t="s">
        <v>95</v>
      </c>
      <c r="E25" s="142" t="s">
        <v>96</v>
      </c>
      <c r="F25" s="142" t="s">
        <v>259</v>
      </c>
      <c r="G25" s="49" t="s">
        <v>247</v>
      </c>
      <c r="H25" s="48" t="s">
        <v>167</v>
      </c>
      <c r="I25" s="138"/>
      <c r="J25" s="145"/>
    </row>
    <row r="26" spans="1:10" ht="16">
      <c r="A26" s="143" t="s">
        <v>223</v>
      </c>
      <c r="B26" s="93" t="s">
        <v>179</v>
      </c>
      <c r="C26" s="37"/>
      <c r="D26" s="37"/>
      <c r="E26" s="37"/>
      <c r="F26" s="78"/>
      <c r="G26" s="103">
        <f>ROUND((F26/8)*E26,)</f>
        <v>0</v>
      </c>
      <c r="H26" s="131">
        <f t="shared" si="1"/>
        <v>0</v>
      </c>
      <c r="I26" s="138"/>
      <c r="J26" s="145"/>
    </row>
    <row r="27" spans="1:10" ht="16">
      <c r="A27" s="143" t="s">
        <v>224</v>
      </c>
      <c r="B27" s="93" t="s">
        <v>163</v>
      </c>
      <c r="C27" s="37"/>
      <c r="D27" s="37"/>
      <c r="E27" s="37"/>
      <c r="F27" s="78"/>
      <c r="G27" s="103">
        <f t="shared" ref="G27:G35" si="3">ROUND((F27/8)*E27,)</f>
        <v>0</v>
      </c>
      <c r="H27" s="131">
        <f t="shared" si="1"/>
        <v>0</v>
      </c>
      <c r="I27" s="138"/>
      <c r="J27" s="145"/>
    </row>
    <row r="28" spans="1:10" ht="16">
      <c r="A28" s="143" t="s">
        <v>225</v>
      </c>
      <c r="B28" s="93" t="s">
        <v>164</v>
      </c>
      <c r="C28" s="37"/>
      <c r="D28" s="37"/>
      <c r="E28" s="37"/>
      <c r="F28" s="78"/>
      <c r="G28" s="103">
        <f t="shared" si="3"/>
        <v>0</v>
      </c>
      <c r="H28" s="131">
        <f t="shared" si="1"/>
        <v>0</v>
      </c>
      <c r="I28" s="138"/>
      <c r="J28" s="145"/>
    </row>
    <row r="29" spans="1:10" ht="16">
      <c r="A29" s="143" t="s">
        <v>226</v>
      </c>
      <c r="B29" s="93" t="s">
        <v>165</v>
      </c>
      <c r="C29" s="37"/>
      <c r="D29" s="37"/>
      <c r="E29" s="37"/>
      <c r="F29" s="78"/>
      <c r="G29" s="103">
        <f t="shared" si="3"/>
        <v>0</v>
      </c>
      <c r="H29" s="131">
        <f t="shared" si="1"/>
        <v>0</v>
      </c>
      <c r="I29" s="138"/>
      <c r="J29" s="145"/>
    </row>
    <row r="30" spans="1:10" ht="16">
      <c r="A30" s="143" t="s">
        <v>227</v>
      </c>
      <c r="B30" s="93" t="s">
        <v>245</v>
      </c>
      <c r="C30" s="37"/>
      <c r="D30" s="37"/>
      <c r="E30" s="37"/>
      <c r="F30" s="78"/>
      <c r="G30" s="103">
        <f t="shared" si="3"/>
        <v>0</v>
      </c>
      <c r="H30" s="131">
        <f t="shared" si="1"/>
        <v>0</v>
      </c>
      <c r="I30" s="138"/>
      <c r="J30" s="145"/>
    </row>
    <row r="31" spans="1:10" ht="16">
      <c r="A31" s="143" t="s">
        <v>228</v>
      </c>
      <c r="B31" s="93" t="s">
        <v>220</v>
      </c>
      <c r="C31" s="37"/>
      <c r="D31" s="37"/>
      <c r="E31" s="37"/>
      <c r="F31" s="78"/>
      <c r="G31" s="103">
        <f t="shared" si="3"/>
        <v>0</v>
      </c>
      <c r="H31" s="131">
        <f t="shared" si="1"/>
        <v>0</v>
      </c>
      <c r="I31" s="138"/>
      <c r="J31" s="145"/>
    </row>
    <row r="32" spans="1:10">
      <c r="A32" s="143" t="s">
        <v>229</v>
      </c>
      <c r="B32" s="93"/>
      <c r="C32" s="37"/>
      <c r="D32" s="37"/>
      <c r="E32" s="37"/>
      <c r="F32" s="78"/>
      <c r="G32" s="103">
        <f t="shared" si="3"/>
        <v>0</v>
      </c>
      <c r="H32" s="131">
        <f t="shared" si="1"/>
        <v>0</v>
      </c>
      <c r="I32" s="138"/>
      <c r="J32" s="145"/>
    </row>
    <row r="33" spans="1:10">
      <c r="A33" s="143" t="s">
        <v>230</v>
      </c>
      <c r="B33" s="93"/>
      <c r="C33" s="37"/>
      <c r="D33" s="37"/>
      <c r="E33" s="37"/>
      <c r="F33" s="78"/>
      <c r="G33" s="103">
        <f t="shared" si="3"/>
        <v>0</v>
      </c>
      <c r="H33" s="131">
        <f t="shared" si="1"/>
        <v>0</v>
      </c>
      <c r="I33" s="138"/>
      <c r="J33" s="145"/>
    </row>
    <row r="34" spans="1:10">
      <c r="A34" s="143" t="s">
        <v>231</v>
      </c>
      <c r="B34" s="93"/>
      <c r="C34" s="37"/>
      <c r="D34" s="37"/>
      <c r="E34" s="37"/>
      <c r="F34" s="78"/>
      <c r="G34" s="103">
        <f t="shared" si="3"/>
        <v>0</v>
      </c>
      <c r="H34" s="131">
        <f t="shared" si="1"/>
        <v>0</v>
      </c>
      <c r="I34" s="138"/>
      <c r="J34" s="145"/>
    </row>
    <row r="35" spans="1:10" ht="16" thickBot="1">
      <c r="A35" s="147" t="s">
        <v>232</v>
      </c>
      <c r="B35" s="93"/>
      <c r="C35" s="37"/>
      <c r="D35" s="37"/>
      <c r="E35" s="37"/>
      <c r="F35" s="78"/>
      <c r="G35" s="103">
        <f t="shared" si="3"/>
        <v>0</v>
      </c>
      <c r="H35" s="131">
        <f t="shared" si="1"/>
        <v>0</v>
      </c>
      <c r="I35" s="138"/>
      <c r="J35" s="145"/>
    </row>
    <row r="36" spans="1:10" ht="33" thickBot="1">
      <c r="A36" s="148" t="s">
        <v>222</v>
      </c>
      <c r="B36" s="141" t="s">
        <v>219</v>
      </c>
      <c r="C36" s="142" t="s">
        <v>221</v>
      </c>
      <c r="D36" s="142" t="s">
        <v>95</v>
      </c>
      <c r="E36" s="142" t="s">
        <v>96</v>
      </c>
      <c r="F36" s="142" t="s">
        <v>259</v>
      </c>
      <c r="G36" s="49" t="s">
        <v>247</v>
      </c>
      <c r="H36" s="48" t="s">
        <v>167</v>
      </c>
      <c r="I36" s="138"/>
      <c r="J36" s="145"/>
    </row>
    <row r="37" spans="1:10" ht="16">
      <c r="A37" s="143" t="s">
        <v>223</v>
      </c>
      <c r="B37" s="93" t="s">
        <v>188</v>
      </c>
      <c r="C37" s="37"/>
      <c r="D37" s="37"/>
      <c r="E37" s="37"/>
      <c r="F37" s="78"/>
      <c r="G37" s="103">
        <f>ROUND((F37/8)*E37,)</f>
        <v>0</v>
      </c>
      <c r="H37" s="131">
        <f t="shared" si="1"/>
        <v>0</v>
      </c>
      <c r="I37" s="139"/>
      <c r="J37" s="145"/>
    </row>
    <row r="38" spans="1:10" ht="16">
      <c r="A38" s="143" t="s">
        <v>224</v>
      </c>
      <c r="B38" s="93" t="s">
        <v>189</v>
      </c>
      <c r="C38" s="37"/>
      <c r="D38" s="37"/>
      <c r="E38" s="37"/>
      <c r="F38" s="78"/>
      <c r="G38" s="103">
        <f t="shared" ref="G38:G41" si="4">ROUND((F38/8)*E38,)</f>
        <v>0</v>
      </c>
      <c r="H38" s="131">
        <f t="shared" si="1"/>
        <v>0</v>
      </c>
      <c r="I38" s="139"/>
      <c r="J38" s="145"/>
    </row>
    <row r="39" spans="1:10" ht="16">
      <c r="A39" s="143" t="s">
        <v>225</v>
      </c>
      <c r="B39" s="93" t="s">
        <v>190</v>
      </c>
      <c r="C39" s="37"/>
      <c r="D39" s="37"/>
      <c r="E39" s="37"/>
      <c r="F39" s="78"/>
      <c r="G39" s="103">
        <f t="shared" si="4"/>
        <v>0</v>
      </c>
      <c r="H39" s="131">
        <f t="shared" si="1"/>
        <v>0</v>
      </c>
      <c r="I39" s="138"/>
      <c r="J39" s="145"/>
    </row>
    <row r="40" spans="1:10">
      <c r="A40" s="143" t="s">
        <v>226</v>
      </c>
      <c r="B40" s="93"/>
      <c r="C40" s="37"/>
      <c r="D40" s="37"/>
      <c r="E40" s="37"/>
      <c r="F40" s="78"/>
      <c r="G40" s="103">
        <f t="shared" si="4"/>
        <v>0</v>
      </c>
      <c r="H40" s="131">
        <f t="shared" si="1"/>
        <v>0</v>
      </c>
      <c r="I40" s="138"/>
      <c r="J40" s="145"/>
    </row>
    <row r="41" spans="1:10" ht="16" thickBot="1">
      <c r="A41" s="143" t="s">
        <v>227</v>
      </c>
      <c r="B41" s="93"/>
      <c r="C41" s="37"/>
      <c r="D41" s="37"/>
      <c r="E41" s="37"/>
      <c r="F41" s="78"/>
      <c r="G41" s="103">
        <f t="shared" si="4"/>
        <v>0</v>
      </c>
      <c r="H41" s="132">
        <f t="shared" si="1"/>
        <v>0</v>
      </c>
      <c r="I41" s="138"/>
      <c r="J41" s="145"/>
    </row>
    <row r="42" spans="1:10" ht="18" thickBot="1">
      <c r="A42" s="149"/>
      <c r="B42" s="150" t="s">
        <v>142</v>
      </c>
      <c r="C42" s="151">
        <f>SUM(H4:H41)</f>
        <v>0</v>
      </c>
      <c r="D42" s="152"/>
      <c r="E42" s="152"/>
      <c r="F42" s="153"/>
      <c r="G42" s="154"/>
    </row>
    <row r="43" spans="1:10">
      <c r="A43" s="155"/>
      <c r="F43" s="139"/>
      <c r="G43" s="139"/>
    </row>
    <row r="44" spans="1:10" ht="16" thickBot="1">
      <c r="A44" s="360" t="s">
        <v>98</v>
      </c>
      <c r="B44" s="360"/>
      <c r="C44" s="360"/>
      <c r="D44" s="360"/>
      <c r="E44" s="360"/>
      <c r="F44" s="360"/>
      <c r="G44" s="360"/>
      <c r="H44" s="360"/>
    </row>
    <row r="45" spans="1:10" ht="33" thickBot="1">
      <c r="A45" s="140" t="s">
        <v>222</v>
      </c>
      <c r="B45" s="156" t="s">
        <v>181</v>
      </c>
      <c r="C45" s="157" t="s">
        <v>221</v>
      </c>
      <c r="D45" s="157" t="s">
        <v>99</v>
      </c>
      <c r="E45" s="158" t="s">
        <v>149</v>
      </c>
      <c r="F45" s="159" t="s">
        <v>150</v>
      </c>
      <c r="G45" s="113" t="s">
        <v>145</v>
      </c>
      <c r="H45" s="160" t="s">
        <v>146</v>
      </c>
      <c r="I45" s="138"/>
      <c r="J45" s="145"/>
    </row>
    <row r="46" spans="1:10">
      <c r="A46" s="161" t="s">
        <v>223</v>
      </c>
      <c r="B46" s="162" t="str">
        <f t="shared" ref="B46" si="5">B15</f>
        <v>Darsteller*in 1</v>
      </c>
      <c r="C46" s="109">
        <f>C15</f>
        <v>0</v>
      </c>
      <c r="D46" s="54"/>
      <c r="E46" s="79"/>
      <c r="F46" s="79"/>
      <c r="G46" s="133">
        <f>IF(AND(D46=0,E46=0,F46=0),0,IF(AND(D46&gt;=2,E46=0),"bitte GAGEN für 1-2 Vorstellungen ausfüllen",IF(AND(D46&gt;2,E46=0),"bitte GAGEN für 1-2 Vorstellungen ausfüllen",IF(AND(D46&gt;2,E46&gt;0,F46=0),"bitte GAGEN ab der 3. Vorstellung ausfüllen",IF(D46&lt;=2,E46*D46*C46,IF(D46&gt;2,E46*2*C46+(D46-2)*F46*C46,0))))))</f>
        <v>0</v>
      </c>
      <c r="H46" s="134">
        <f t="shared" ref="H46:H55" si="6">IFERROR(H15+G46,0)</f>
        <v>0</v>
      </c>
      <c r="I46" s="138"/>
      <c r="J46" s="145"/>
    </row>
    <row r="47" spans="1:10">
      <c r="A47" s="161" t="s">
        <v>224</v>
      </c>
      <c r="B47" s="162" t="str">
        <f t="shared" ref="B47" si="7">B16</f>
        <v>Darsteller*in 2</v>
      </c>
      <c r="C47" s="109">
        <f t="shared" ref="B47:C55" si="8">C16</f>
        <v>0</v>
      </c>
      <c r="D47" s="54"/>
      <c r="E47" s="80"/>
      <c r="F47" s="79"/>
      <c r="G47" s="133">
        <f t="shared" ref="G47:G66" si="9">IF(AND(D47=0,E47=0,F47=0),0,IF(AND(D47&gt;=2,E47=0),"bitte GAGEN für 1-2 Vorstellungen ausfüllen",IF(AND(D47&gt;2,E47=0),"bitte GAGEN für 1-2 Vorstellungen ausfüllen",IF(AND(D47&gt;2,E47&gt;0,F47=0),"bitte GAGEN ab der 3. Vorstellung ausfüllen",IF(D47&lt;=2,E47*D47*C47,IF(D47&gt;2,E47*2*C47+(D47-2)*F47*C47,0))))))</f>
        <v>0</v>
      </c>
      <c r="H47" s="134">
        <f t="shared" si="6"/>
        <v>0</v>
      </c>
      <c r="I47" s="138"/>
      <c r="J47" s="145"/>
    </row>
    <row r="48" spans="1:10">
      <c r="A48" s="161" t="s">
        <v>225</v>
      </c>
      <c r="B48" s="162" t="str">
        <f t="shared" si="8"/>
        <v>Tänzer*in 1</v>
      </c>
      <c r="C48" s="109">
        <f t="shared" si="8"/>
        <v>0</v>
      </c>
      <c r="D48" s="54"/>
      <c r="E48" s="80"/>
      <c r="F48" s="79"/>
      <c r="G48" s="133">
        <f t="shared" si="9"/>
        <v>0</v>
      </c>
      <c r="H48" s="134">
        <f t="shared" si="6"/>
        <v>0</v>
      </c>
      <c r="I48" s="138"/>
      <c r="J48" s="145"/>
    </row>
    <row r="49" spans="1:10">
      <c r="A49" s="161" t="s">
        <v>226</v>
      </c>
      <c r="B49" s="162" t="str">
        <f t="shared" si="8"/>
        <v>Tänzer*in 2</v>
      </c>
      <c r="C49" s="109">
        <f t="shared" si="8"/>
        <v>0</v>
      </c>
      <c r="D49" s="54"/>
      <c r="E49" s="80"/>
      <c r="F49" s="79"/>
      <c r="G49" s="133">
        <f t="shared" si="9"/>
        <v>0</v>
      </c>
      <c r="H49" s="134">
        <f t="shared" si="6"/>
        <v>0</v>
      </c>
      <c r="I49" s="138"/>
      <c r="J49" s="145"/>
    </row>
    <row r="50" spans="1:10">
      <c r="A50" s="161" t="s">
        <v>227</v>
      </c>
      <c r="B50" s="162" t="str">
        <f t="shared" si="8"/>
        <v>Komparsen</v>
      </c>
      <c r="C50" s="109">
        <f t="shared" si="8"/>
        <v>0</v>
      </c>
      <c r="D50" s="54"/>
      <c r="E50" s="80"/>
      <c r="F50" s="79"/>
      <c r="G50" s="133">
        <f t="shared" si="9"/>
        <v>0</v>
      </c>
      <c r="H50" s="134">
        <f t="shared" si="6"/>
        <v>0</v>
      </c>
      <c r="I50" s="138"/>
      <c r="J50" s="145"/>
    </row>
    <row r="51" spans="1:10">
      <c r="A51" s="161" t="s">
        <v>228</v>
      </c>
      <c r="B51" s="162">
        <f t="shared" si="8"/>
        <v>0</v>
      </c>
      <c r="C51" s="109">
        <f t="shared" si="8"/>
        <v>0</v>
      </c>
      <c r="D51" s="54"/>
      <c r="E51" s="81"/>
      <c r="F51" s="79"/>
      <c r="G51" s="133">
        <f t="shared" si="9"/>
        <v>0</v>
      </c>
      <c r="H51" s="134">
        <f t="shared" si="6"/>
        <v>0</v>
      </c>
      <c r="I51" s="138"/>
      <c r="J51" s="145"/>
    </row>
    <row r="52" spans="1:10">
      <c r="A52" s="161" t="s">
        <v>229</v>
      </c>
      <c r="B52" s="162">
        <f t="shared" si="8"/>
        <v>0</v>
      </c>
      <c r="C52" s="109">
        <f t="shared" si="8"/>
        <v>0</v>
      </c>
      <c r="D52" s="54"/>
      <c r="E52" s="81"/>
      <c r="F52" s="79"/>
      <c r="G52" s="133">
        <f t="shared" si="9"/>
        <v>0</v>
      </c>
      <c r="H52" s="134">
        <f t="shared" si="6"/>
        <v>0</v>
      </c>
      <c r="I52" s="138"/>
      <c r="J52" s="145"/>
    </row>
    <row r="53" spans="1:10">
      <c r="A53" s="161" t="s">
        <v>230</v>
      </c>
      <c r="B53" s="162">
        <f t="shared" si="8"/>
        <v>0</v>
      </c>
      <c r="C53" s="109">
        <f t="shared" si="8"/>
        <v>0</v>
      </c>
      <c r="D53" s="54"/>
      <c r="E53" s="81"/>
      <c r="F53" s="79"/>
      <c r="G53" s="133">
        <f t="shared" si="9"/>
        <v>0</v>
      </c>
      <c r="H53" s="134">
        <f t="shared" si="6"/>
        <v>0</v>
      </c>
      <c r="I53" s="138"/>
      <c r="J53" s="145"/>
    </row>
    <row r="54" spans="1:10">
      <c r="A54" s="161" t="s">
        <v>231</v>
      </c>
      <c r="B54" s="162">
        <f t="shared" si="8"/>
        <v>0</v>
      </c>
      <c r="C54" s="109">
        <f t="shared" si="8"/>
        <v>0</v>
      </c>
      <c r="D54" s="54"/>
      <c r="E54" s="81"/>
      <c r="F54" s="79"/>
      <c r="G54" s="133">
        <f t="shared" si="9"/>
        <v>0</v>
      </c>
      <c r="H54" s="134">
        <f t="shared" si="6"/>
        <v>0</v>
      </c>
      <c r="I54" s="138"/>
      <c r="J54" s="145"/>
    </row>
    <row r="55" spans="1:10" ht="16" thickBot="1">
      <c r="A55" s="161" t="s">
        <v>232</v>
      </c>
      <c r="B55" s="162">
        <f t="shared" si="8"/>
        <v>0</v>
      </c>
      <c r="C55" s="109">
        <f t="shared" si="8"/>
        <v>0</v>
      </c>
      <c r="D55" s="54"/>
      <c r="E55" s="82"/>
      <c r="F55" s="163"/>
      <c r="G55" s="133">
        <f t="shared" si="9"/>
        <v>0</v>
      </c>
      <c r="H55" s="135">
        <f t="shared" si="6"/>
        <v>0</v>
      </c>
      <c r="I55" s="138"/>
      <c r="J55" s="145"/>
    </row>
    <row r="56" spans="1:10" ht="33" thickBot="1">
      <c r="A56" s="140" t="s">
        <v>222</v>
      </c>
      <c r="B56" s="156" t="s">
        <v>183</v>
      </c>
      <c r="C56" s="164" t="s">
        <v>221</v>
      </c>
      <c r="D56" s="157" t="s">
        <v>99</v>
      </c>
      <c r="E56" s="158" t="s">
        <v>149</v>
      </c>
      <c r="F56" s="159" t="s">
        <v>150</v>
      </c>
      <c r="G56" s="50" t="s">
        <v>145</v>
      </c>
      <c r="H56" s="47" t="s">
        <v>146</v>
      </c>
      <c r="I56" s="138"/>
      <c r="J56" s="145"/>
    </row>
    <row r="57" spans="1:10">
      <c r="A57" s="161" t="s">
        <v>223</v>
      </c>
      <c r="B57" s="162" t="str">
        <f>B26</f>
        <v>Musiker*in 1</v>
      </c>
      <c r="C57" s="110">
        <f>C26</f>
        <v>0</v>
      </c>
      <c r="D57" s="46"/>
      <c r="E57" s="81"/>
      <c r="F57" s="79"/>
      <c r="G57" s="133">
        <f t="shared" si="9"/>
        <v>0</v>
      </c>
      <c r="H57" s="136">
        <f t="shared" ref="H57:H66" si="10">IFERROR(H26+G57,0)</f>
        <v>0</v>
      </c>
      <c r="I57" s="138"/>
      <c r="J57" s="145"/>
    </row>
    <row r="58" spans="1:10">
      <c r="A58" s="161" t="s">
        <v>224</v>
      </c>
      <c r="B58" s="162" t="str">
        <f t="shared" ref="B58:B66" si="11">B27</f>
        <v>Musiker*in 2</v>
      </c>
      <c r="C58" s="109">
        <f t="shared" ref="C58:C66" si="12">C27</f>
        <v>0</v>
      </c>
      <c r="D58" s="46"/>
      <c r="E58" s="81"/>
      <c r="F58" s="79"/>
      <c r="G58" s="133">
        <f t="shared" si="9"/>
        <v>0</v>
      </c>
      <c r="H58" s="136">
        <f t="shared" si="10"/>
        <v>0</v>
      </c>
      <c r="I58" s="138"/>
      <c r="J58" s="145"/>
    </row>
    <row r="59" spans="1:10">
      <c r="A59" s="161" t="s">
        <v>225</v>
      </c>
      <c r="B59" s="162" t="str">
        <f t="shared" si="11"/>
        <v>Musiker*in 3</v>
      </c>
      <c r="C59" s="109">
        <f t="shared" si="12"/>
        <v>0</v>
      </c>
      <c r="D59" s="46"/>
      <c r="E59" s="81"/>
      <c r="F59" s="79"/>
      <c r="G59" s="133">
        <f t="shared" si="9"/>
        <v>0</v>
      </c>
      <c r="H59" s="136">
        <f t="shared" si="10"/>
        <v>0</v>
      </c>
      <c r="I59" s="138"/>
      <c r="J59" s="145"/>
    </row>
    <row r="60" spans="1:10">
      <c r="A60" s="161" t="s">
        <v>226</v>
      </c>
      <c r="B60" s="162" t="str">
        <f t="shared" si="11"/>
        <v>Musiker*in 4</v>
      </c>
      <c r="C60" s="109">
        <f t="shared" si="12"/>
        <v>0</v>
      </c>
      <c r="D60" s="46"/>
      <c r="E60" s="81"/>
      <c r="F60" s="79"/>
      <c r="G60" s="133">
        <f t="shared" si="9"/>
        <v>0</v>
      </c>
      <c r="H60" s="136">
        <f t="shared" si="10"/>
        <v>0</v>
      </c>
      <c r="I60" s="138"/>
      <c r="J60" s="145"/>
    </row>
    <row r="61" spans="1:10">
      <c r="A61" s="161" t="s">
        <v>227</v>
      </c>
      <c r="B61" s="162" t="str">
        <f t="shared" si="11"/>
        <v>Chor</v>
      </c>
      <c r="C61" s="109">
        <f t="shared" si="12"/>
        <v>0</v>
      </c>
      <c r="D61" s="46"/>
      <c r="E61" s="81"/>
      <c r="F61" s="79"/>
      <c r="G61" s="133">
        <f t="shared" si="9"/>
        <v>0</v>
      </c>
      <c r="H61" s="136">
        <f t="shared" si="10"/>
        <v>0</v>
      </c>
      <c r="I61" s="138"/>
      <c r="J61" s="145"/>
    </row>
    <row r="62" spans="1:10">
      <c r="A62" s="161" t="s">
        <v>228</v>
      </c>
      <c r="B62" s="162" t="str">
        <f t="shared" si="11"/>
        <v>DJ</v>
      </c>
      <c r="C62" s="109">
        <f t="shared" si="12"/>
        <v>0</v>
      </c>
      <c r="D62" s="46"/>
      <c r="E62" s="81"/>
      <c r="F62" s="79"/>
      <c r="G62" s="133">
        <f t="shared" si="9"/>
        <v>0</v>
      </c>
      <c r="H62" s="136">
        <f t="shared" si="10"/>
        <v>0</v>
      </c>
      <c r="I62" s="138"/>
      <c r="J62" s="145"/>
    </row>
    <row r="63" spans="1:10" ht="16.5" customHeight="1">
      <c r="A63" s="161" t="s">
        <v>229</v>
      </c>
      <c r="B63" s="162">
        <f t="shared" si="11"/>
        <v>0</v>
      </c>
      <c r="C63" s="109">
        <f t="shared" si="12"/>
        <v>0</v>
      </c>
      <c r="D63" s="46"/>
      <c r="E63" s="81"/>
      <c r="F63" s="79"/>
      <c r="G63" s="133">
        <f t="shared" si="9"/>
        <v>0</v>
      </c>
      <c r="H63" s="136">
        <f t="shared" si="10"/>
        <v>0</v>
      </c>
      <c r="I63" s="138"/>
      <c r="J63" s="145"/>
    </row>
    <row r="64" spans="1:10">
      <c r="A64" s="161" t="s">
        <v>230</v>
      </c>
      <c r="B64" s="162">
        <f t="shared" si="11"/>
        <v>0</v>
      </c>
      <c r="C64" s="109">
        <f t="shared" si="12"/>
        <v>0</v>
      </c>
      <c r="D64" s="54"/>
      <c r="E64" s="80"/>
      <c r="F64" s="79"/>
      <c r="G64" s="133">
        <f t="shared" si="9"/>
        <v>0</v>
      </c>
      <c r="H64" s="136">
        <f t="shared" si="10"/>
        <v>0</v>
      </c>
      <c r="I64" s="138"/>
      <c r="J64" s="145"/>
    </row>
    <row r="65" spans="1:10">
      <c r="A65" s="161" t="s">
        <v>231</v>
      </c>
      <c r="B65" s="162">
        <f t="shared" si="11"/>
        <v>0</v>
      </c>
      <c r="C65" s="109">
        <f t="shared" si="12"/>
        <v>0</v>
      </c>
      <c r="D65" s="54"/>
      <c r="E65" s="80"/>
      <c r="F65" s="79"/>
      <c r="G65" s="133">
        <f t="shared" si="9"/>
        <v>0</v>
      </c>
      <c r="H65" s="136">
        <f t="shared" si="10"/>
        <v>0</v>
      </c>
      <c r="I65" s="138"/>
      <c r="J65" s="145"/>
    </row>
    <row r="66" spans="1:10" ht="16" thickBot="1">
      <c r="A66" s="165" t="s">
        <v>232</v>
      </c>
      <c r="B66" s="162">
        <f t="shared" si="11"/>
        <v>0</v>
      </c>
      <c r="C66" s="111">
        <f t="shared" si="12"/>
        <v>0</v>
      </c>
      <c r="D66" s="92"/>
      <c r="E66" s="80"/>
      <c r="F66" s="79"/>
      <c r="G66" s="133">
        <f t="shared" si="9"/>
        <v>0</v>
      </c>
      <c r="H66" s="136">
        <f t="shared" si="10"/>
        <v>0</v>
      </c>
      <c r="I66" s="138"/>
      <c r="J66" s="145"/>
    </row>
    <row r="67" spans="1:10" ht="33" thickBot="1">
      <c r="A67" s="166" t="s">
        <v>222</v>
      </c>
      <c r="B67" s="167" t="s">
        <v>255</v>
      </c>
      <c r="C67" s="164" t="s">
        <v>221</v>
      </c>
      <c r="D67" s="157" t="s">
        <v>99</v>
      </c>
      <c r="E67" s="158" t="s">
        <v>149</v>
      </c>
      <c r="F67" s="159" t="s">
        <v>150</v>
      </c>
      <c r="G67" s="50" t="s">
        <v>145</v>
      </c>
      <c r="H67" s="88" t="s">
        <v>146</v>
      </c>
      <c r="I67" s="138"/>
      <c r="J67" s="145"/>
    </row>
    <row r="68" spans="1:10">
      <c r="A68" s="161" t="s">
        <v>223</v>
      </c>
      <c r="B68" s="162" t="str">
        <f>B37</f>
        <v>Soundesigner*in 1</v>
      </c>
      <c r="C68" s="110">
        <f>C37</f>
        <v>0</v>
      </c>
      <c r="D68" s="46"/>
      <c r="E68" s="81"/>
      <c r="F68" s="79"/>
      <c r="G68" s="133">
        <f>IF(AND(D68=0,E68=0,F68=0),0,IF(AND(D68&gt;=2,E68=0),"bitte GAGEN für 1-2 Vorstellungen ausfüllen",IF(AND(D68&gt;2,E68=0),"bitte GAGEN für 1-2 Vorstellungen ausfüllen",IF(AND(D68&gt;2,E68&gt;0,F68=0),"bitte GAGEN ab der 3. Vorstellung ausfüllen",IF(D68&lt;=2,E68*D68,IF(D68&gt;2,E68*2+(D68-2)*F68,0))))))</f>
        <v>0</v>
      </c>
      <c r="H68" s="136">
        <f>IFERROR(H37+G68,0)</f>
        <v>0</v>
      </c>
      <c r="I68" s="138"/>
      <c r="J68" s="145"/>
    </row>
    <row r="69" spans="1:10">
      <c r="A69" s="161" t="s">
        <v>224</v>
      </c>
      <c r="B69" s="162" t="str">
        <f>B38</f>
        <v>Videodesigner*in 2</v>
      </c>
      <c r="C69" s="109">
        <f t="shared" ref="C69:C72" si="13">C38</f>
        <v>0</v>
      </c>
      <c r="D69" s="46"/>
      <c r="E69" s="81"/>
      <c r="F69" s="79"/>
      <c r="G69" s="133">
        <f>IF(AND(D69=0,E69=0,F69=0),0,IF(AND(D69&gt;=2,E69=0),"bitte GAGEN für 1-2 Vorstellungen ausfüllen",IF(AND(D69&gt;2,E69=0),"bitte GAGEN für 1-2 Vorstellungen ausfüllen",IF(AND(D69&gt;2,E69&gt;0,F69=0),"bitte GAGEN ab der 3. Vorstellung ausfüllen",IF(D69&lt;=2,E69*D69,IF(D69&gt;2,E69*2+(D69-2)*F69,0))))))</f>
        <v>0</v>
      </c>
      <c r="H69" s="136">
        <f>IFERROR(H38+G69,0)</f>
        <v>0</v>
      </c>
      <c r="I69" s="138"/>
      <c r="J69" s="145"/>
    </row>
    <row r="70" spans="1:10">
      <c r="A70" s="161" t="s">
        <v>225</v>
      </c>
      <c r="B70" s="162" t="str">
        <f>B39</f>
        <v>Lichtdesigner*in 3</v>
      </c>
      <c r="C70" s="109">
        <f t="shared" si="13"/>
        <v>0</v>
      </c>
      <c r="D70" s="46"/>
      <c r="E70" s="81"/>
      <c r="F70" s="79"/>
      <c r="G70" s="133">
        <f>IF(AND(D70=0,E70=0,F70=0),0,IF(AND(D70&gt;=2,E70=0),"bitte GAGEN für 1-2 Vorstellungen ausfüllen",IF(AND(D70&gt;2,E70=0),"bitte GAGEN für 1-2 Vorstellungen ausfüllen",IF(AND(D70&gt;2,E70&gt;0,F70=0),"bitte GAGEN ab der 3. Vorstellung ausfüllen",IF(D70&lt;=2,E70*D70,IF(D70&gt;2,E70*2+(D70-2)*F70,0))))))</f>
        <v>0</v>
      </c>
      <c r="H70" s="136">
        <f>IFERROR(H39+G70,0)</f>
        <v>0</v>
      </c>
      <c r="I70" s="138"/>
      <c r="J70" s="145"/>
    </row>
    <row r="71" spans="1:10">
      <c r="A71" s="161" t="s">
        <v>226</v>
      </c>
      <c r="B71" s="162">
        <f>B40</f>
        <v>0</v>
      </c>
      <c r="C71" s="109">
        <f t="shared" si="13"/>
        <v>0</v>
      </c>
      <c r="D71" s="46"/>
      <c r="E71" s="81"/>
      <c r="F71" s="79"/>
      <c r="G71" s="133">
        <f>IF(AND(D71=0,E71=0,F71=0),0,IF(AND(D71&gt;=2,E71=0),"bitte GAGEN für 1-2 Vorstellungen ausfüllen",IF(AND(D71&gt;2,E71=0),"bitte GAGEN für 1-2 Vorstellungen ausfüllen",IF(AND(D71&gt;2,E71&gt;0,F71=0),"bitte GAGEN ab der 3. Vorstellung ausfüllen",IF(D71&lt;=2,E71*D71,IF(D71&gt;2,E71*2+(D71-2)*F71,0))))))</f>
        <v>0</v>
      </c>
      <c r="H71" s="136">
        <f>IFERROR(H40+G71,0)</f>
        <v>0</v>
      </c>
      <c r="I71" s="138"/>
      <c r="J71" s="145"/>
    </row>
    <row r="72" spans="1:10" ht="16" thickBot="1">
      <c r="A72" s="161" t="s">
        <v>227</v>
      </c>
      <c r="B72" s="162">
        <f>B41</f>
        <v>0</v>
      </c>
      <c r="C72" s="109">
        <f t="shared" si="13"/>
        <v>0</v>
      </c>
      <c r="D72" s="46"/>
      <c r="E72" s="81"/>
      <c r="F72" s="79"/>
      <c r="G72" s="133">
        <f>IF(AND(D72=0,E72=0,F72=0),0,IF(AND(D72&gt;=2,E72=0),"bitte GAGEN für 1-2 Vorstellungen ausfüllen",IF(AND(D72&gt;2,E72=0),"bitte GAGEN für 1-2 Vorstellungen ausfüllen",IF(AND(D72&gt;2,E72&gt;0,F72=0),"bitte GAGEN ab der 3. Vorstellung ausfüllen",IF(D72&lt;=2,E72*D72,IF(D72&gt;2,E72*2+(D72-2)*F72,0))))))</f>
        <v>0</v>
      </c>
      <c r="H72" s="137">
        <f>IFERROR(H41+G72,0)</f>
        <v>0</v>
      </c>
      <c r="I72" s="138"/>
      <c r="J72" s="145"/>
    </row>
    <row r="73" spans="1:10" ht="17" thickBot="1">
      <c r="A73" s="168"/>
      <c r="B73" s="169" t="s">
        <v>144</v>
      </c>
      <c r="C73" s="170">
        <f>SUM(G46:G55,G57:G72)</f>
        <v>0</v>
      </c>
      <c r="D73" s="171"/>
      <c r="E73" s="172"/>
      <c r="F73" s="173"/>
      <c r="G73" s="174"/>
    </row>
    <row r="74" spans="1:10">
      <c r="B74" s="174"/>
      <c r="C74" s="174"/>
      <c r="D74" s="175"/>
      <c r="E74" s="176"/>
      <c r="F74" s="177"/>
      <c r="G74" s="145"/>
    </row>
    <row r="75" spans="1:10" ht="16">
      <c r="A75" s="178"/>
      <c r="B75" s="114" t="s">
        <v>151</v>
      </c>
      <c r="C75" s="114"/>
      <c r="D75" s="115" t="s">
        <v>153</v>
      </c>
      <c r="E75" s="116" t="s">
        <v>172</v>
      </c>
      <c r="F75" s="117" t="s">
        <v>152</v>
      </c>
    </row>
    <row r="76" spans="1:10" ht="16">
      <c r="A76" s="178"/>
      <c r="B76" s="118" t="s">
        <v>191</v>
      </c>
      <c r="C76" s="118"/>
      <c r="D76" s="119">
        <f>SUM(H4:H13)</f>
        <v>0</v>
      </c>
      <c r="E76" s="120">
        <f>SUM(H4:H13)</f>
        <v>0</v>
      </c>
      <c r="F76" s="121"/>
    </row>
    <row r="77" spans="1:10">
      <c r="A77" s="178"/>
      <c r="B77" s="122" t="s">
        <v>192</v>
      </c>
      <c r="C77" s="123"/>
      <c r="D77" s="124">
        <f>SUM(H46:H55)</f>
        <v>0</v>
      </c>
      <c r="E77" s="125">
        <f>SUM(H15:H24)</f>
        <v>0</v>
      </c>
      <c r="F77" s="126">
        <f>SUM(G46:G55)</f>
        <v>0</v>
      </c>
    </row>
    <row r="78" spans="1:10">
      <c r="A78" s="178"/>
      <c r="B78" s="127" t="s">
        <v>193</v>
      </c>
      <c r="C78" s="127"/>
      <c r="D78" s="128">
        <f>SUM(H57:H66)</f>
        <v>0</v>
      </c>
      <c r="E78" s="125">
        <f>SUM(H26:H35)</f>
        <v>0</v>
      </c>
      <c r="F78" s="126">
        <f>SUM(G57:G66)</f>
        <v>0</v>
      </c>
    </row>
    <row r="79" spans="1:10" ht="16" thickBot="1">
      <c r="A79" s="178"/>
      <c r="B79" s="127" t="s">
        <v>194</v>
      </c>
      <c r="C79" s="127"/>
      <c r="D79" s="129">
        <f>SUM(H68:H72)</f>
        <v>0</v>
      </c>
      <c r="E79" s="125">
        <f>SUM(H37:H41)</f>
        <v>0</v>
      </c>
      <c r="F79" s="126">
        <f>SUM(G68:G72)</f>
        <v>0</v>
      </c>
    </row>
    <row r="80" spans="1:10" ht="33.5" customHeight="1">
      <c r="B80" s="361" t="s">
        <v>143</v>
      </c>
      <c r="C80" s="362"/>
      <c r="D80" s="357">
        <f>SUM(D76:D79)</f>
        <v>0</v>
      </c>
    </row>
    <row r="81" spans="2:4" ht="22.5" customHeight="1" thickBot="1">
      <c r="B81" s="363"/>
      <c r="C81" s="364"/>
      <c r="D81" s="358"/>
    </row>
  </sheetData>
  <sheetProtection algorithmName="SHA-512" hashValue="LssnJBvO4AjrTdKqbHSKiChMpJOKA/o3ufQfKQK7Lc5OgjfKTsBCoukE+PS/qetKeBy9iws8NBk9OMW68L4CTw==" saltValue="aba1vXcGN3yFIvKYHBYf2A==" spinCount="100000" sheet="1" scenarios="1" formatCells="0" formatColumns="0" formatRows="0" sort="0" autoFilter="0"/>
  <mergeCells count="4">
    <mergeCell ref="D80:D81"/>
    <mergeCell ref="A2:H2"/>
    <mergeCell ref="A44:H44"/>
    <mergeCell ref="B80:C81"/>
  </mergeCells>
  <phoneticPr fontId="21" type="noConversion"/>
  <pageMargins left="0.70866141732283472" right="0.70866141732283472" top="0.62992125984251968" bottom="0.78740157480314965" header="0.31496062992125984" footer="0.31496062992125984"/>
  <pageSetup paperSize="9" scale="56" firstPageNumber="0" fitToHeight="2" orientation="landscape" horizontalDpi="300" verticalDpi="300" r:id="rId1"/>
  <headerFooter alignWithMargins="0">
    <oddHeader>&amp;C&amp;A</oddHeader>
    <oddFooter>&amp;L&amp;"Calibri,Standard"&amp;8Service Kalkulationstool 2020 Version 2&amp;C&amp;"Calibri,Standard"&amp;8c/o IG Freie Theaterarbeit 
Gumpendorfer Straße 63B, A - 1060 WIen&amp;R&amp;P</oddFooter>
  </headerFooter>
  <rowBreaks count="1" manualBreakCount="1">
    <brk id="43"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11389-AA02-4B18-A124-DE0F73AFAEBF}">
  <sheetPr codeName="Tabelle4"/>
  <dimension ref="A1:G73"/>
  <sheetViews>
    <sheetView zoomScale="85" zoomScaleNormal="85" zoomScalePageLayoutView="70" workbookViewId="0">
      <selection activeCell="F4" sqref="F4"/>
    </sheetView>
  </sheetViews>
  <sheetFormatPr baseColWidth="10" defaultColWidth="10.83203125" defaultRowHeight="15"/>
  <cols>
    <col min="1" max="1" width="3.83203125" style="138" customWidth="1"/>
    <col min="2" max="2" width="28.5" style="179" customWidth="1"/>
    <col min="3" max="3" width="23" style="179" customWidth="1"/>
    <col min="4" max="4" width="25.6640625" style="179" customWidth="1"/>
    <col min="5" max="5" width="28.6640625" style="179" customWidth="1"/>
    <col min="6" max="6" width="25.5" style="179" customWidth="1"/>
    <col min="7" max="7" width="20.5" style="179" customWidth="1"/>
    <col min="8" max="16384" width="10.83203125" style="179"/>
  </cols>
  <sheetData>
    <row r="1" spans="1:7" ht="16" thickBot="1"/>
    <row r="2" spans="1:7" ht="49" thickBot="1">
      <c r="A2" s="140" t="s">
        <v>222</v>
      </c>
      <c r="B2" s="252" t="s">
        <v>173</v>
      </c>
      <c r="C2" s="253" t="s">
        <v>95</v>
      </c>
      <c r="D2" s="253" t="s">
        <v>96</v>
      </c>
      <c r="E2" s="254" t="s">
        <v>260</v>
      </c>
      <c r="F2" s="51" t="s">
        <v>248</v>
      </c>
      <c r="G2" s="52" t="s">
        <v>147</v>
      </c>
    </row>
    <row r="3" spans="1:7">
      <c r="A3" s="143" t="s">
        <v>223</v>
      </c>
      <c r="B3" s="56" t="s">
        <v>258</v>
      </c>
      <c r="C3" s="38"/>
      <c r="D3" s="38"/>
      <c r="E3" s="78"/>
      <c r="F3" s="103">
        <f>ROUND((E3/8)*D3,)</f>
        <v>0</v>
      </c>
      <c r="G3" s="131">
        <f>F3*C3</f>
        <v>0</v>
      </c>
    </row>
    <row r="4" spans="1:7">
      <c r="A4" s="143" t="s">
        <v>224</v>
      </c>
      <c r="B4" s="56" t="s">
        <v>166</v>
      </c>
      <c r="C4" s="38"/>
      <c r="D4" s="38"/>
      <c r="E4" s="78"/>
      <c r="F4" s="103">
        <f t="shared" ref="F4:F12" si="0">ROUND((E4/8)*D4,)</f>
        <v>0</v>
      </c>
      <c r="G4" s="131">
        <f t="shared" ref="G4:G12" si="1">F4*C4</f>
        <v>0</v>
      </c>
    </row>
    <row r="5" spans="1:7">
      <c r="A5" s="143" t="s">
        <v>225</v>
      </c>
      <c r="B5" s="56" t="s">
        <v>166</v>
      </c>
      <c r="C5" s="38"/>
      <c r="D5" s="38"/>
      <c r="E5" s="78"/>
      <c r="F5" s="103">
        <f t="shared" si="0"/>
        <v>0</v>
      </c>
      <c r="G5" s="131">
        <f t="shared" si="1"/>
        <v>0</v>
      </c>
    </row>
    <row r="6" spans="1:7">
      <c r="A6" s="143" t="s">
        <v>226</v>
      </c>
      <c r="B6" s="56" t="s">
        <v>166</v>
      </c>
      <c r="C6" s="38"/>
      <c r="D6" s="38"/>
      <c r="E6" s="78"/>
      <c r="F6" s="103">
        <f t="shared" si="0"/>
        <v>0</v>
      </c>
      <c r="G6" s="131">
        <f t="shared" si="1"/>
        <v>0</v>
      </c>
    </row>
    <row r="7" spans="1:7">
      <c r="A7" s="143" t="s">
        <v>227</v>
      </c>
      <c r="B7" s="56"/>
      <c r="C7" s="38"/>
      <c r="D7" s="38"/>
      <c r="E7" s="78"/>
      <c r="F7" s="103">
        <f t="shared" si="0"/>
        <v>0</v>
      </c>
      <c r="G7" s="131">
        <f t="shared" si="1"/>
        <v>0</v>
      </c>
    </row>
    <row r="8" spans="1:7">
      <c r="A8" s="143" t="s">
        <v>228</v>
      </c>
      <c r="B8" s="56"/>
      <c r="C8" s="38"/>
      <c r="D8" s="38"/>
      <c r="E8" s="78"/>
      <c r="F8" s="103">
        <f t="shared" si="0"/>
        <v>0</v>
      </c>
      <c r="G8" s="131">
        <f t="shared" si="1"/>
        <v>0</v>
      </c>
    </row>
    <row r="9" spans="1:7">
      <c r="A9" s="143" t="s">
        <v>229</v>
      </c>
      <c r="B9" s="56"/>
      <c r="C9" s="38"/>
      <c r="D9" s="38"/>
      <c r="E9" s="78"/>
      <c r="F9" s="103">
        <f t="shared" si="0"/>
        <v>0</v>
      </c>
      <c r="G9" s="131">
        <f t="shared" si="1"/>
        <v>0</v>
      </c>
    </row>
    <row r="10" spans="1:7">
      <c r="A10" s="143" t="s">
        <v>230</v>
      </c>
      <c r="B10" s="56"/>
      <c r="C10" s="38"/>
      <c r="D10" s="38"/>
      <c r="E10" s="78"/>
      <c r="F10" s="103">
        <f t="shared" si="0"/>
        <v>0</v>
      </c>
      <c r="G10" s="131">
        <f t="shared" si="1"/>
        <v>0</v>
      </c>
    </row>
    <row r="11" spans="1:7">
      <c r="A11" s="143" t="s">
        <v>231</v>
      </c>
      <c r="B11" s="56"/>
      <c r="C11" s="38"/>
      <c r="D11" s="38"/>
      <c r="E11" s="78"/>
      <c r="F11" s="103">
        <f t="shared" si="0"/>
        <v>0</v>
      </c>
      <c r="G11" s="131">
        <f t="shared" si="1"/>
        <v>0</v>
      </c>
    </row>
    <row r="12" spans="1:7" ht="16" thickBot="1">
      <c r="A12" s="143" t="s">
        <v>232</v>
      </c>
      <c r="B12" s="56"/>
      <c r="C12" s="38"/>
      <c r="D12" s="38"/>
      <c r="E12" s="83"/>
      <c r="F12" s="103">
        <f t="shared" si="0"/>
        <v>0</v>
      </c>
      <c r="G12" s="131">
        <f t="shared" si="1"/>
        <v>0</v>
      </c>
    </row>
    <row r="13" spans="1:7" ht="33" customHeight="1" thickBot="1">
      <c r="A13" s="365" t="s">
        <v>148</v>
      </c>
      <c r="B13" s="366"/>
      <c r="C13" s="257">
        <f>SUM(G3:G12)</f>
        <v>0</v>
      </c>
      <c r="D13" s="255"/>
      <c r="E13" s="39"/>
      <c r="F13" s="40"/>
      <c r="G13" s="256"/>
    </row>
    <row r="14" spans="1:7" ht="13">
      <c r="A14" s="179"/>
    </row>
    <row r="15" spans="1:7" ht="13">
      <c r="A15" s="179"/>
    </row>
    <row r="16" spans="1:7" ht="13">
      <c r="A16" s="179"/>
    </row>
    <row r="17" spans="1:1" ht="13">
      <c r="A17" s="179"/>
    </row>
    <row r="18" spans="1:1" ht="13">
      <c r="A18" s="179"/>
    </row>
    <row r="19" spans="1:1" ht="13">
      <c r="A19" s="179"/>
    </row>
    <row r="20" spans="1:1" ht="13">
      <c r="A20" s="179"/>
    </row>
    <row r="21" spans="1:1" ht="13">
      <c r="A21" s="179"/>
    </row>
    <row r="22" spans="1:1" ht="13">
      <c r="A22" s="179"/>
    </row>
    <row r="23" spans="1:1" ht="13">
      <c r="A23" s="179"/>
    </row>
    <row r="24" spans="1:1" ht="13">
      <c r="A24" s="179"/>
    </row>
    <row r="25" spans="1:1" ht="13">
      <c r="A25" s="179"/>
    </row>
    <row r="26" spans="1:1" ht="13">
      <c r="A26" s="179"/>
    </row>
    <row r="27" spans="1:1" ht="13">
      <c r="A27" s="179"/>
    </row>
    <row r="28" spans="1:1" ht="13">
      <c r="A28" s="179"/>
    </row>
    <row r="29" spans="1:1" ht="13">
      <c r="A29" s="179"/>
    </row>
    <row r="30" spans="1:1" ht="13">
      <c r="A30" s="179"/>
    </row>
    <row r="31" spans="1:1" ht="13">
      <c r="A31" s="179"/>
    </row>
    <row r="32" spans="1:1" ht="13">
      <c r="A32" s="179"/>
    </row>
    <row r="33" spans="1:1" ht="13">
      <c r="A33" s="179"/>
    </row>
    <row r="34" spans="1:1" ht="13">
      <c r="A34" s="179"/>
    </row>
    <row r="35" spans="1:1" ht="13">
      <c r="A35" s="179"/>
    </row>
    <row r="36" spans="1:1" ht="13">
      <c r="A36" s="179"/>
    </row>
    <row r="37" spans="1:1" ht="13">
      <c r="A37" s="179"/>
    </row>
    <row r="38" spans="1:1" ht="13">
      <c r="A38" s="179"/>
    </row>
    <row r="39" spans="1:1" ht="13">
      <c r="A39" s="179"/>
    </row>
    <row r="40" spans="1:1" ht="13">
      <c r="A40" s="179"/>
    </row>
    <row r="41" spans="1:1" ht="13">
      <c r="A41" s="179"/>
    </row>
    <row r="42" spans="1:1" ht="13">
      <c r="A42" s="179"/>
    </row>
    <row r="43" spans="1:1" ht="13">
      <c r="A43" s="179"/>
    </row>
    <row r="44" spans="1:1" ht="13">
      <c r="A44" s="179"/>
    </row>
    <row r="45" spans="1:1" ht="13">
      <c r="A45" s="179"/>
    </row>
    <row r="46" spans="1:1" ht="13">
      <c r="A46" s="179"/>
    </row>
    <row r="47" spans="1:1" ht="13">
      <c r="A47" s="179"/>
    </row>
    <row r="48" spans="1:1" ht="13">
      <c r="A48" s="179"/>
    </row>
    <row r="49" spans="1:1" ht="13">
      <c r="A49" s="179"/>
    </row>
    <row r="50" spans="1:1" ht="13">
      <c r="A50" s="179"/>
    </row>
    <row r="51" spans="1:1" ht="13">
      <c r="A51" s="179"/>
    </row>
    <row r="52" spans="1:1" ht="13">
      <c r="A52" s="179"/>
    </row>
    <row r="53" spans="1:1" ht="13">
      <c r="A53" s="179"/>
    </row>
    <row r="54" spans="1:1" ht="13">
      <c r="A54" s="179"/>
    </row>
    <row r="55" spans="1:1" ht="13">
      <c r="A55" s="179"/>
    </row>
    <row r="56" spans="1:1" ht="13">
      <c r="A56" s="179"/>
    </row>
    <row r="57" spans="1:1" ht="13">
      <c r="A57" s="179"/>
    </row>
    <row r="58" spans="1:1" ht="13">
      <c r="A58" s="179"/>
    </row>
    <row r="59" spans="1:1" ht="13">
      <c r="A59" s="179"/>
    </row>
    <row r="60" spans="1:1" ht="13">
      <c r="A60" s="179"/>
    </row>
    <row r="61" spans="1:1" ht="13">
      <c r="A61" s="179"/>
    </row>
    <row r="62" spans="1:1" ht="13">
      <c r="A62" s="179"/>
    </row>
    <row r="63" spans="1:1" ht="13">
      <c r="A63" s="179"/>
    </row>
    <row r="64" spans="1:1" ht="13">
      <c r="A64" s="179"/>
    </row>
    <row r="65" spans="1:1" ht="13">
      <c r="A65" s="179"/>
    </row>
    <row r="66" spans="1:1" ht="13">
      <c r="A66" s="179"/>
    </row>
    <row r="67" spans="1:1" ht="13">
      <c r="A67" s="179"/>
    </row>
    <row r="68" spans="1:1" ht="13">
      <c r="A68" s="179"/>
    </row>
    <row r="69" spans="1:1" ht="13">
      <c r="A69" s="179"/>
    </row>
    <row r="70" spans="1:1" ht="13">
      <c r="A70" s="179"/>
    </row>
    <row r="71" spans="1:1" ht="13">
      <c r="A71" s="179"/>
    </row>
    <row r="72" spans="1:1" ht="13">
      <c r="A72" s="179"/>
    </row>
    <row r="73" spans="1:1" ht="13">
      <c r="A73" s="179"/>
    </row>
  </sheetData>
  <sheetProtection algorithmName="SHA-512" hashValue="WLJgYsiBHtW3mPtsgcWyaOZS8Lw1RCcAQpVG+75Hp/8XydEgwgp6j/tcu5BE78088vaTwj0TKAxacVEQCJryEg==" saltValue="dSV77GGXa0+ZJI7Qx80Y/g==" spinCount="100000" sheet="1" objects="1" scenarios="1" formatCells="0" formatColumns="0" formatRows="0" sort="0" autoFilter="0"/>
  <mergeCells count="1">
    <mergeCell ref="A13:B13"/>
  </mergeCells>
  <phoneticPr fontId="21" type="noConversion"/>
  <pageMargins left="0.7" right="0.7" top="0.78740157499999996" bottom="0.78740157499999996" header="0.3" footer="0.3"/>
  <pageSetup paperSize="9" scale="74" fitToWidth="0" fitToHeight="0" orientation="landscape" r:id="rId1"/>
  <headerFooter>
    <oddHeader>&amp;C&amp;A</oddHeader>
    <oddFooter>&amp;LService Kalkulationstool 2020 Version 2&amp;Cc/o IG Freie Theaterarbeit 
Gumpendorfer Straße 63B, A - 1060 WIen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pageSetUpPr fitToPage="1"/>
  </sheetPr>
  <dimension ref="A1:I52"/>
  <sheetViews>
    <sheetView topLeftCell="A31" zoomScale="70" zoomScaleNormal="70" zoomScalePageLayoutView="85" workbookViewId="0">
      <selection activeCell="D133" sqref="D133"/>
    </sheetView>
  </sheetViews>
  <sheetFormatPr baseColWidth="10" defaultColWidth="11.5" defaultRowHeight="15"/>
  <cols>
    <col min="1" max="1" width="3.83203125" style="263" customWidth="1"/>
    <col min="2" max="2" width="48.1640625" style="263" customWidth="1"/>
    <col min="3" max="3" width="14" style="263" customWidth="1"/>
    <col min="4" max="4" width="17.83203125" style="263" customWidth="1"/>
    <col min="5" max="5" width="29" style="263" customWidth="1"/>
    <col min="6" max="6" width="25.6640625" style="263" customWidth="1"/>
    <col min="7" max="7" width="42.6640625" style="263" customWidth="1"/>
    <col min="8" max="8" width="9.5" style="263" customWidth="1"/>
    <col min="9" max="9" width="8.1640625" style="263" customWidth="1"/>
    <col min="10" max="16384" width="11.5" style="263"/>
  </cols>
  <sheetData>
    <row r="1" spans="1:9" ht="17" thickBot="1">
      <c r="A1" s="261"/>
      <c r="B1" s="261"/>
      <c r="C1" s="261"/>
      <c r="D1" s="261"/>
      <c r="E1" s="261"/>
      <c r="F1" s="261"/>
      <c r="G1" s="261"/>
      <c r="H1" s="262"/>
      <c r="I1" s="262"/>
    </row>
    <row r="2" spans="1:9" ht="16">
      <c r="A2" s="369" t="s">
        <v>127</v>
      </c>
      <c r="B2" s="369"/>
      <c r="C2" s="369"/>
      <c r="D2" s="369"/>
      <c r="E2" s="369"/>
      <c r="F2" s="369"/>
      <c r="G2" s="370"/>
    </row>
    <row r="3" spans="1:9" ht="47.25" customHeight="1" thickBot="1">
      <c r="A3" s="367" t="s">
        <v>174</v>
      </c>
      <c r="B3" s="367"/>
      <c r="C3" s="367"/>
      <c r="D3" s="367"/>
      <c r="E3" s="367"/>
      <c r="F3" s="367"/>
      <c r="G3" s="368"/>
    </row>
    <row r="4" spans="1:9" ht="41" thickBot="1">
      <c r="A4" s="140" t="s">
        <v>222</v>
      </c>
      <c r="B4" s="264" t="s">
        <v>175</v>
      </c>
      <c r="C4" s="265" t="s">
        <v>135</v>
      </c>
      <c r="D4" s="266" t="s">
        <v>136</v>
      </c>
      <c r="E4" s="105" t="s">
        <v>253</v>
      </c>
      <c r="F4" s="376" t="s">
        <v>110</v>
      </c>
      <c r="G4" s="376"/>
    </row>
    <row r="5" spans="1:9">
      <c r="A5" s="143" t="s">
        <v>223</v>
      </c>
      <c r="B5" s="53" t="s">
        <v>166</v>
      </c>
      <c r="C5" s="84"/>
      <c r="D5" s="72"/>
      <c r="E5" s="258">
        <f>ROUND((C5*D5),)</f>
        <v>0</v>
      </c>
      <c r="F5" s="375"/>
      <c r="G5" s="375"/>
    </row>
    <row r="6" spans="1:9">
      <c r="A6" s="143" t="s">
        <v>224</v>
      </c>
      <c r="B6" s="53" t="s">
        <v>166</v>
      </c>
      <c r="C6" s="85"/>
      <c r="D6" s="70"/>
      <c r="E6" s="102">
        <f t="shared" ref="E6:E24" si="0">ROUND((C6*D6),)</f>
        <v>0</v>
      </c>
      <c r="F6" s="375"/>
      <c r="G6" s="375"/>
    </row>
    <row r="7" spans="1:9">
      <c r="A7" s="143" t="s">
        <v>225</v>
      </c>
      <c r="B7" s="53" t="s">
        <v>166</v>
      </c>
      <c r="C7" s="85"/>
      <c r="D7" s="70"/>
      <c r="E7" s="102">
        <f t="shared" si="0"/>
        <v>0</v>
      </c>
      <c r="F7" s="375"/>
      <c r="G7" s="375"/>
    </row>
    <row r="8" spans="1:9">
      <c r="A8" s="143" t="s">
        <v>226</v>
      </c>
      <c r="B8" s="53" t="s">
        <v>166</v>
      </c>
      <c r="C8" s="85"/>
      <c r="D8" s="70"/>
      <c r="E8" s="102">
        <f t="shared" si="0"/>
        <v>0</v>
      </c>
      <c r="F8" s="375"/>
      <c r="G8" s="375"/>
    </row>
    <row r="9" spans="1:9">
      <c r="A9" s="143" t="s">
        <v>227</v>
      </c>
      <c r="B9" s="53" t="s">
        <v>166</v>
      </c>
      <c r="C9" s="85"/>
      <c r="D9" s="70"/>
      <c r="E9" s="102">
        <f t="shared" si="0"/>
        <v>0</v>
      </c>
      <c r="F9" s="375"/>
      <c r="G9" s="375"/>
    </row>
    <row r="10" spans="1:9">
      <c r="A10" s="143" t="s">
        <v>228</v>
      </c>
      <c r="B10" s="53"/>
      <c r="C10" s="85"/>
      <c r="D10" s="70"/>
      <c r="E10" s="102">
        <f t="shared" si="0"/>
        <v>0</v>
      </c>
      <c r="F10" s="375"/>
      <c r="G10" s="375"/>
    </row>
    <row r="11" spans="1:9">
      <c r="A11" s="143" t="s">
        <v>229</v>
      </c>
      <c r="B11" s="53"/>
      <c r="C11" s="85"/>
      <c r="D11" s="70"/>
      <c r="E11" s="259">
        <f t="shared" si="0"/>
        <v>0</v>
      </c>
      <c r="F11" s="375"/>
      <c r="G11" s="375"/>
    </row>
    <row r="12" spans="1:9">
      <c r="A12" s="143" t="s">
        <v>230</v>
      </c>
      <c r="B12" s="53"/>
      <c r="C12" s="84"/>
      <c r="D12" s="71"/>
      <c r="E12" s="102">
        <f t="shared" si="0"/>
        <v>0</v>
      </c>
      <c r="F12" s="375"/>
      <c r="G12" s="375"/>
    </row>
    <row r="13" spans="1:9">
      <c r="A13" s="143" t="s">
        <v>231</v>
      </c>
      <c r="B13" s="53"/>
      <c r="C13" s="84"/>
      <c r="D13" s="71"/>
      <c r="E13" s="102">
        <f t="shared" si="0"/>
        <v>0</v>
      </c>
      <c r="F13" s="375"/>
      <c r="G13" s="375"/>
    </row>
    <row r="14" spans="1:9">
      <c r="A14" s="143" t="s">
        <v>232</v>
      </c>
      <c r="B14" s="53"/>
      <c r="C14" s="84"/>
      <c r="D14" s="71"/>
      <c r="E14" s="102">
        <f t="shared" si="0"/>
        <v>0</v>
      </c>
      <c r="F14" s="375"/>
      <c r="G14" s="375"/>
    </row>
    <row r="15" spans="1:9">
      <c r="A15" s="143" t="s">
        <v>234</v>
      </c>
      <c r="B15" s="53"/>
      <c r="C15" s="84"/>
      <c r="D15" s="71"/>
      <c r="E15" s="102">
        <f t="shared" si="0"/>
        <v>0</v>
      </c>
      <c r="F15" s="375"/>
      <c r="G15" s="375"/>
    </row>
    <row r="16" spans="1:9">
      <c r="A16" s="143" t="s">
        <v>235</v>
      </c>
      <c r="B16" s="53"/>
      <c r="C16" s="84"/>
      <c r="D16" s="71"/>
      <c r="E16" s="259">
        <f t="shared" si="0"/>
        <v>0</v>
      </c>
      <c r="F16" s="375"/>
      <c r="G16" s="375"/>
    </row>
    <row r="17" spans="1:7">
      <c r="A17" s="143" t="s">
        <v>236</v>
      </c>
      <c r="B17" s="53"/>
      <c r="C17" s="84"/>
      <c r="D17" s="71"/>
      <c r="E17" s="102">
        <f t="shared" si="0"/>
        <v>0</v>
      </c>
      <c r="F17" s="375"/>
      <c r="G17" s="375"/>
    </row>
    <row r="18" spans="1:7">
      <c r="A18" s="143" t="s">
        <v>237</v>
      </c>
      <c r="B18" s="53"/>
      <c r="C18" s="84"/>
      <c r="D18" s="71"/>
      <c r="E18" s="102">
        <f t="shared" si="0"/>
        <v>0</v>
      </c>
      <c r="F18" s="375"/>
      <c r="G18" s="375"/>
    </row>
    <row r="19" spans="1:7">
      <c r="A19" s="143" t="s">
        <v>238</v>
      </c>
      <c r="B19" s="53"/>
      <c r="C19" s="84"/>
      <c r="D19" s="71"/>
      <c r="E19" s="102">
        <f t="shared" si="0"/>
        <v>0</v>
      </c>
      <c r="F19" s="375"/>
      <c r="G19" s="375"/>
    </row>
    <row r="20" spans="1:7">
      <c r="A20" s="143" t="s">
        <v>239</v>
      </c>
      <c r="B20" s="53"/>
      <c r="C20" s="84"/>
      <c r="D20" s="71"/>
      <c r="E20" s="259">
        <f t="shared" si="0"/>
        <v>0</v>
      </c>
      <c r="F20" s="375"/>
      <c r="G20" s="375"/>
    </row>
    <row r="21" spans="1:7">
      <c r="A21" s="143" t="s">
        <v>240</v>
      </c>
      <c r="B21" s="53"/>
      <c r="C21" s="84"/>
      <c r="D21" s="71"/>
      <c r="E21" s="102">
        <f t="shared" si="0"/>
        <v>0</v>
      </c>
      <c r="F21" s="375"/>
      <c r="G21" s="375"/>
    </row>
    <row r="22" spans="1:7">
      <c r="A22" s="143" t="s">
        <v>241</v>
      </c>
      <c r="B22" s="53"/>
      <c r="C22" s="84"/>
      <c r="D22" s="71"/>
      <c r="E22" s="102">
        <f t="shared" si="0"/>
        <v>0</v>
      </c>
      <c r="F22" s="375"/>
      <c r="G22" s="375"/>
    </row>
    <row r="23" spans="1:7">
      <c r="A23" s="143" t="s">
        <v>242</v>
      </c>
      <c r="B23" s="53"/>
      <c r="C23" s="84"/>
      <c r="D23" s="71"/>
      <c r="E23" s="102">
        <f t="shared" si="0"/>
        <v>0</v>
      </c>
      <c r="F23" s="375"/>
      <c r="G23" s="375"/>
    </row>
    <row r="24" spans="1:7" ht="16" thickBot="1">
      <c r="A24" s="147" t="s">
        <v>243</v>
      </c>
      <c r="B24" s="96"/>
      <c r="C24" s="97"/>
      <c r="D24" s="98"/>
      <c r="E24" s="102">
        <f t="shared" si="0"/>
        <v>0</v>
      </c>
      <c r="F24" s="375"/>
      <c r="G24" s="375"/>
    </row>
    <row r="25" spans="1:7" ht="17" thickBot="1">
      <c r="A25" s="381" t="s">
        <v>137</v>
      </c>
      <c r="B25" s="381"/>
      <c r="C25" s="381"/>
      <c r="D25" s="382"/>
      <c r="E25" s="99">
        <f>SUM(E5:E24)</f>
        <v>0</v>
      </c>
      <c r="F25" s="377"/>
      <c r="G25" s="377"/>
    </row>
    <row r="26" spans="1:7" ht="25.5" customHeight="1">
      <c r="A26" s="380"/>
      <c r="B26" s="380"/>
      <c r="C26" s="380"/>
      <c r="D26" s="380"/>
      <c r="E26" s="380"/>
      <c r="F26" s="380"/>
      <c r="G26" s="380"/>
    </row>
    <row r="27" spans="1:7" ht="47.25" customHeight="1" thickBot="1">
      <c r="A27" s="378" t="s">
        <v>176</v>
      </c>
      <c r="B27" s="378"/>
      <c r="C27" s="378"/>
      <c r="D27" s="378"/>
      <c r="E27" s="378"/>
      <c r="F27" s="378"/>
      <c r="G27" s="379"/>
    </row>
    <row r="28" spans="1:7" ht="41" thickBot="1">
      <c r="A28" s="140" t="s">
        <v>222</v>
      </c>
      <c r="B28" s="267" t="s">
        <v>175</v>
      </c>
      <c r="C28" s="268" t="s">
        <v>135</v>
      </c>
      <c r="D28" s="269" t="s">
        <v>136</v>
      </c>
      <c r="E28" s="106" t="s">
        <v>253</v>
      </c>
      <c r="F28" s="383" t="s">
        <v>110</v>
      </c>
      <c r="G28" s="383"/>
    </row>
    <row r="29" spans="1:7">
      <c r="A29" s="143" t="s">
        <v>223</v>
      </c>
      <c r="B29" s="55" t="s">
        <v>166</v>
      </c>
      <c r="C29" s="75"/>
      <c r="D29" s="69"/>
      <c r="E29" s="260">
        <f>ROUND((C29*D29),)</f>
        <v>0</v>
      </c>
      <c r="F29" s="375"/>
      <c r="G29" s="375"/>
    </row>
    <row r="30" spans="1:7">
      <c r="A30" s="143" t="s">
        <v>224</v>
      </c>
      <c r="B30" s="270" t="s">
        <v>166</v>
      </c>
      <c r="C30" s="74"/>
      <c r="D30" s="70"/>
      <c r="E30" s="102">
        <f t="shared" ref="E30:E48" si="1">ROUND((C30*D30),)</f>
        <v>0</v>
      </c>
      <c r="F30" s="375"/>
      <c r="G30" s="375"/>
    </row>
    <row r="31" spans="1:7">
      <c r="A31" s="143" t="s">
        <v>225</v>
      </c>
      <c r="B31" s="270" t="s">
        <v>166</v>
      </c>
      <c r="C31" s="74"/>
      <c r="D31" s="70"/>
      <c r="E31" s="102">
        <f t="shared" si="1"/>
        <v>0</v>
      </c>
      <c r="F31" s="375"/>
      <c r="G31" s="375"/>
    </row>
    <row r="32" spans="1:7">
      <c r="A32" s="143" t="s">
        <v>226</v>
      </c>
      <c r="B32" s="270" t="s">
        <v>166</v>
      </c>
      <c r="C32" s="74"/>
      <c r="D32" s="70"/>
      <c r="E32" s="102">
        <f t="shared" si="1"/>
        <v>0</v>
      </c>
      <c r="F32" s="375"/>
      <c r="G32" s="375"/>
    </row>
    <row r="33" spans="1:7">
      <c r="A33" s="143" t="s">
        <v>227</v>
      </c>
      <c r="B33" s="270" t="s">
        <v>166</v>
      </c>
      <c r="C33" s="74"/>
      <c r="D33" s="70"/>
      <c r="E33" s="102">
        <f t="shared" si="1"/>
        <v>0</v>
      </c>
      <c r="F33" s="375"/>
      <c r="G33" s="375"/>
    </row>
    <row r="34" spans="1:7">
      <c r="A34" s="143" t="s">
        <v>228</v>
      </c>
      <c r="B34" s="270"/>
      <c r="C34" s="73"/>
      <c r="D34" s="71"/>
      <c r="E34" s="102">
        <f t="shared" si="1"/>
        <v>0</v>
      </c>
      <c r="F34" s="375"/>
      <c r="G34" s="375"/>
    </row>
    <row r="35" spans="1:7">
      <c r="A35" s="143" t="s">
        <v>229</v>
      </c>
      <c r="B35" s="270"/>
      <c r="C35" s="73"/>
      <c r="D35" s="71"/>
      <c r="E35" s="259">
        <f t="shared" si="1"/>
        <v>0</v>
      </c>
      <c r="F35" s="375"/>
      <c r="G35" s="375"/>
    </row>
    <row r="36" spans="1:7">
      <c r="A36" s="143" t="s">
        <v>230</v>
      </c>
      <c r="B36" s="270"/>
      <c r="C36" s="73"/>
      <c r="D36" s="71"/>
      <c r="E36" s="102">
        <f t="shared" si="1"/>
        <v>0</v>
      </c>
      <c r="F36" s="375"/>
      <c r="G36" s="375"/>
    </row>
    <row r="37" spans="1:7">
      <c r="A37" s="143" t="s">
        <v>231</v>
      </c>
      <c r="B37" s="270"/>
      <c r="C37" s="73"/>
      <c r="D37" s="71"/>
      <c r="E37" s="102">
        <f t="shared" si="1"/>
        <v>0</v>
      </c>
      <c r="F37" s="375"/>
      <c r="G37" s="375"/>
    </row>
    <row r="38" spans="1:7">
      <c r="A38" s="143" t="s">
        <v>232</v>
      </c>
      <c r="B38" s="270"/>
      <c r="C38" s="73"/>
      <c r="D38" s="71"/>
      <c r="E38" s="102">
        <f t="shared" si="1"/>
        <v>0</v>
      </c>
      <c r="F38" s="375"/>
      <c r="G38" s="375"/>
    </row>
    <row r="39" spans="1:7">
      <c r="A39" s="143" t="s">
        <v>234</v>
      </c>
      <c r="B39" s="270"/>
      <c r="C39" s="73"/>
      <c r="D39" s="71"/>
      <c r="E39" s="102">
        <f t="shared" si="1"/>
        <v>0</v>
      </c>
      <c r="F39" s="375"/>
      <c r="G39" s="375"/>
    </row>
    <row r="40" spans="1:7">
      <c r="A40" s="143" t="s">
        <v>235</v>
      </c>
      <c r="B40" s="270"/>
      <c r="C40" s="73"/>
      <c r="D40" s="71"/>
      <c r="E40" s="102">
        <f t="shared" si="1"/>
        <v>0</v>
      </c>
      <c r="F40" s="375"/>
      <c r="G40" s="375"/>
    </row>
    <row r="41" spans="1:7">
      <c r="A41" s="143" t="s">
        <v>236</v>
      </c>
      <c r="B41" s="270"/>
      <c r="C41" s="73"/>
      <c r="D41" s="71"/>
      <c r="E41" s="102">
        <f t="shared" si="1"/>
        <v>0</v>
      </c>
      <c r="F41" s="375"/>
      <c r="G41" s="375"/>
    </row>
    <row r="42" spans="1:7">
      <c r="A42" s="143" t="s">
        <v>237</v>
      </c>
      <c r="B42" s="270"/>
      <c r="C42" s="73"/>
      <c r="D42" s="71"/>
      <c r="E42" s="102">
        <f t="shared" si="1"/>
        <v>0</v>
      </c>
      <c r="F42" s="375"/>
      <c r="G42" s="375"/>
    </row>
    <row r="43" spans="1:7">
      <c r="A43" s="143" t="s">
        <v>238</v>
      </c>
      <c r="B43" s="270"/>
      <c r="C43" s="73"/>
      <c r="D43" s="71"/>
      <c r="E43" s="102">
        <f t="shared" si="1"/>
        <v>0</v>
      </c>
      <c r="F43" s="375"/>
      <c r="G43" s="375"/>
    </row>
    <row r="44" spans="1:7">
      <c r="A44" s="143" t="s">
        <v>239</v>
      </c>
      <c r="B44" s="270"/>
      <c r="C44" s="73"/>
      <c r="D44" s="71"/>
      <c r="E44" s="102">
        <f t="shared" si="1"/>
        <v>0</v>
      </c>
      <c r="F44" s="375"/>
      <c r="G44" s="375"/>
    </row>
    <row r="45" spans="1:7">
      <c r="A45" s="143" t="s">
        <v>240</v>
      </c>
      <c r="B45" s="270"/>
      <c r="C45" s="73"/>
      <c r="D45" s="71"/>
      <c r="E45" s="102">
        <f t="shared" si="1"/>
        <v>0</v>
      </c>
      <c r="F45" s="375"/>
      <c r="G45" s="375"/>
    </row>
    <row r="46" spans="1:7">
      <c r="A46" s="143" t="s">
        <v>241</v>
      </c>
      <c r="B46" s="270"/>
      <c r="C46" s="73"/>
      <c r="D46" s="71"/>
      <c r="E46" s="102">
        <f t="shared" si="1"/>
        <v>0</v>
      </c>
      <c r="F46" s="375"/>
      <c r="G46" s="375"/>
    </row>
    <row r="47" spans="1:7">
      <c r="A47" s="143" t="s">
        <v>242</v>
      </c>
      <c r="B47" s="270"/>
      <c r="C47" s="73"/>
      <c r="D47" s="71"/>
      <c r="E47" s="102">
        <f t="shared" si="1"/>
        <v>0</v>
      </c>
      <c r="F47" s="375"/>
      <c r="G47" s="375"/>
    </row>
    <row r="48" spans="1:7" ht="16" thickBot="1">
      <c r="A48" s="143" t="s">
        <v>243</v>
      </c>
      <c r="B48" s="270"/>
      <c r="C48" s="73"/>
      <c r="D48" s="71"/>
      <c r="E48" s="102">
        <f t="shared" si="1"/>
        <v>0</v>
      </c>
      <c r="F48" s="375"/>
      <c r="G48" s="375"/>
    </row>
    <row r="49" spans="2:8" ht="17" thickBot="1">
      <c r="B49" s="384" t="s">
        <v>138</v>
      </c>
      <c r="C49" s="384"/>
      <c r="D49" s="384"/>
      <c r="E49" s="100">
        <f>SUM(E29:E48)</f>
        <v>0</v>
      </c>
      <c r="F49" s="385"/>
      <c r="G49" s="385"/>
      <c r="H49" s="271"/>
    </row>
    <row r="51" spans="2:8">
      <c r="B51" s="371" t="s">
        <v>246</v>
      </c>
      <c r="C51" s="373">
        <f>SUM(E49,E25)</f>
        <v>0</v>
      </c>
    </row>
    <row r="52" spans="2:8">
      <c r="B52" s="372"/>
      <c r="C52" s="374"/>
    </row>
  </sheetData>
  <sheetProtection algorithmName="SHA-512" hashValue="RSze0n0t8K48p/SyNxIbvObuLMXYz8Rvq+vAK9JLjaf3/B3XkgTDVWMgc/5wKOB26RM8xDgDKJZUGRfB94CRzw==" saltValue="TIPV50EGBOc4/1Z6F34nhQ==" spinCount="100000" sheet="1" scenarios="1" formatCells="0" formatColumns="0" formatRows="0" sort="0" autoFilter="0"/>
  <mergeCells count="52">
    <mergeCell ref="F36:G36"/>
    <mergeCell ref="F37:G37"/>
    <mergeCell ref="F33:G33"/>
    <mergeCell ref="F38:G38"/>
    <mergeCell ref="B49:D49"/>
    <mergeCell ref="F49:G49"/>
    <mergeCell ref="F39:G39"/>
    <mergeCell ref="F40:G40"/>
    <mergeCell ref="F41:G41"/>
    <mergeCell ref="F42:G42"/>
    <mergeCell ref="F43:G43"/>
    <mergeCell ref="F44:G44"/>
    <mergeCell ref="F45:G45"/>
    <mergeCell ref="F46:G46"/>
    <mergeCell ref="F47:G47"/>
    <mergeCell ref="F48:G48"/>
    <mergeCell ref="A27:G27"/>
    <mergeCell ref="A26:G26"/>
    <mergeCell ref="A25:D25"/>
    <mergeCell ref="F34:G34"/>
    <mergeCell ref="F35:G35"/>
    <mergeCell ref="F29:G29"/>
    <mergeCell ref="F30:G30"/>
    <mergeCell ref="F31:G31"/>
    <mergeCell ref="F32:G32"/>
    <mergeCell ref="F28:G28"/>
    <mergeCell ref="F21:G21"/>
    <mergeCell ref="F22:G22"/>
    <mergeCell ref="F23:G23"/>
    <mergeCell ref="F24:G24"/>
    <mergeCell ref="F25:G25"/>
    <mergeCell ref="F15:G15"/>
    <mergeCell ref="F16:G16"/>
    <mergeCell ref="F17:G17"/>
    <mergeCell ref="F18:G18"/>
    <mergeCell ref="F19:G19"/>
    <mergeCell ref="A3:G3"/>
    <mergeCell ref="A2:G2"/>
    <mergeCell ref="B51:B52"/>
    <mergeCell ref="C51:C52"/>
    <mergeCell ref="F8:G8"/>
    <mergeCell ref="F4:G4"/>
    <mergeCell ref="F5:G5"/>
    <mergeCell ref="F6:G6"/>
    <mergeCell ref="F7:G7"/>
    <mergeCell ref="F20:G20"/>
    <mergeCell ref="F9:G9"/>
    <mergeCell ref="F10:G10"/>
    <mergeCell ref="F11:G11"/>
    <mergeCell ref="F12:G12"/>
    <mergeCell ref="F13:G13"/>
    <mergeCell ref="F14:G14"/>
  </mergeCells>
  <pageMargins left="0.78749999999999998" right="0.78749999999999998" top="1.0249999999999999" bottom="1.0249999999999999" header="0.78749999999999998" footer="0.78749999999999998"/>
  <pageSetup paperSize="9" scale="48" firstPageNumber="0" orientation="landscape" horizontalDpi="300" verticalDpi="300" r:id="rId1"/>
  <headerFooter alignWithMargins="0">
    <oddHeader>&amp;C&amp;A</oddHeader>
    <oddFooter>&amp;LService Kalkulationstool 2020 Version 2&amp;Cc/o IG Freie Theaterarbeit 
Gumpendorfer Straße 63B, A - 1060 WIen&amp;R&amp;P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F185"/>
  <sheetViews>
    <sheetView topLeftCell="A106" zoomScale="85" zoomScaleNormal="85" zoomScaleSheetLayoutView="70" zoomScalePageLayoutView="85" workbookViewId="0">
      <selection activeCell="D133" sqref="D133"/>
    </sheetView>
  </sheetViews>
  <sheetFormatPr baseColWidth="10" defaultColWidth="11.5" defaultRowHeight="15" zeroHeight="1"/>
  <cols>
    <col min="1" max="1" width="48.1640625" style="263" customWidth="1"/>
    <col min="2" max="2" width="34" style="263" customWidth="1"/>
    <col min="3" max="3" width="25.6640625" style="263" customWidth="1"/>
    <col min="4" max="4" width="31" style="263" customWidth="1"/>
    <col min="5" max="16376" width="11.5" style="263"/>
    <col min="16377" max="16379" width="11.5" style="263" customWidth="1"/>
    <col min="16380" max="16380" width="10.33203125" style="263" customWidth="1"/>
    <col min="16381" max="16381" width="6.6640625" style="263" customWidth="1"/>
    <col min="16382" max="16382" width="18.1640625" style="263" customWidth="1"/>
    <col min="16383" max="16383" width="31.83203125" style="263" customWidth="1"/>
    <col min="16384" max="16384" width="11.83203125" style="263" customWidth="1"/>
  </cols>
  <sheetData>
    <row r="1" spans="1:6" ht="16">
      <c r="A1" s="401" t="s">
        <v>100</v>
      </c>
      <c r="B1" s="402"/>
      <c r="C1" s="402"/>
      <c r="D1" s="403"/>
      <c r="E1" s="262"/>
      <c r="F1" s="262"/>
    </row>
    <row r="2" spans="1:6"/>
    <row r="3" spans="1:6" ht="19">
      <c r="A3" s="404" t="s">
        <v>101</v>
      </c>
      <c r="B3" s="404"/>
      <c r="C3" s="404"/>
      <c r="D3" s="404"/>
      <c r="E3" s="272"/>
      <c r="F3" s="272"/>
    </row>
    <row r="4" spans="1:6" ht="19">
      <c r="A4" s="273" t="s">
        <v>102</v>
      </c>
      <c r="B4" s="41" t="s">
        <v>103</v>
      </c>
      <c r="C4" s="274"/>
      <c r="D4" s="274"/>
    </row>
    <row r="5" spans="1:6">
      <c r="A5" s="274" t="s">
        <v>104</v>
      </c>
      <c r="B5" s="41" t="s">
        <v>105</v>
      </c>
      <c r="C5" s="274"/>
      <c r="D5" s="274"/>
    </row>
    <row r="6" spans="1:6">
      <c r="A6" s="274" t="s">
        <v>106</v>
      </c>
      <c r="B6" s="41" t="s">
        <v>107</v>
      </c>
      <c r="C6" s="274"/>
      <c r="D6" s="274"/>
    </row>
    <row r="7" spans="1:6" ht="19">
      <c r="A7" s="275" t="s">
        <v>108</v>
      </c>
      <c r="B7" s="276" t="s">
        <v>109</v>
      </c>
      <c r="C7" s="387" t="s">
        <v>110</v>
      </c>
      <c r="D7" s="387"/>
    </row>
    <row r="8" spans="1:6" ht="16">
      <c r="A8" s="277" t="s">
        <v>111</v>
      </c>
      <c r="B8" s="278" t="s">
        <v>112</v>
      </c>
      <c r="C8" s="388"/>
      <c r="D8" s="388"/>
    </row>
    <row r="9" spans="1:6">
      <c r="A9" s="59" t="s">
        <v>113</v>
      </c>
      <c r="B9" s="61">
        <v>0</v>
      </c>
      <c r="C9" s="386"/>
      <c r="D9" s="386"/>
    </row>
    <row r="10" spans="1:6">
      <c r="A10" s="59" t="s">
        <v>114</v>
      </c>
      <c r="B10" s="62">
        <v>0</v>
      </c>
      <c r="C10" s="386"/>
      <c r="D10" s="386"/>
    </row>
    <row r="11" spans="1:6">
      <c r="A11" s="59" t="s">
        <v>115</v>
      </c>
      <c r="B11" s="62">
        <v>0</v>
      </c>
      <c r="C11" s="386"/>
      <c r="D11" s="386"/>
    </row>
    <row r="12" spans="1:6">
      <c r="A12" s="59" t="s">
        <v>116</v>
      </c>
      <c r="B12" s="62">
        <v>0</v>
      </c>
      <c r="C12" s="386"/>
      <c r="D12" s="386"/>
    </row>
    <row r="13" spans="1:6">
      <c r="A13" s="59" t="s">
        <v>117</v>
      </c>
      <c r="B13" s="62">
        <v>0</v>
      </c>
      <c r="C13" s="386"/>
      <c r="D13" s="386"/>
    </row>
    <row r="14" spans="1:6">
      <c r="A14" s="59" t="s">
        <v>118</v>
      </c>
      <c r="B14" s="62">
        <v>0</v>
      </c>
      <c r="C14" s="386"/>
      <c r="D14" s="386"/>
    </row>
    <row r="15" spans="1:6">
      <c r="A15" s="59"/>
      <c r="B15" s="62">
        <v>0</v>
      </c>
      <c r="C15" s="386"/>
      <c r="D15" s="386"/>
    </row>
    <row r="16" spans="1:6">
      <c r="A16" s="59"/>
      <c r="B16" s="62">
        <v>0</v>
      </c>
      <c r="C16" s="386"/>
      <c r="D16" s="386"/>
    </row>
    <row r="17" spans="1:4" ht="16" thickBot="1">
      <c r="A17" s="60"/>
      <c r="B17" s="63">
        <v>0</v>
      </c>
      <c r="C17" s="386"/>
      <c r="D17" s="386"/>
    </row>
    <row r="18" spans="1:4" ht="17" thickBot="1">
      <c r="A18" s="279" t="s">
        <v>119</v>
      </c>
      <c r="B18" s="280">
        <f>SUM(B9:B17)</f>
        <v>0</v>
      </c>
      <c r="C18" s="390"/>
      <c r="D18" s="390"/>
    </row>
    <row r="19" spans="1:4" ht="16">
      <c r="A19" s="277" t="s">
        <v>120</v>
      </c>
      <c r="B19" s="281" t="s">
        <v>112</v>
      </c>
      <c r="C19" s="388"/>
      <c r="D19" s="388"/>
    </row>
    <row r="20" spans="1:4">
      <c r="A20" s="64" t="s">
        <v>168</v>
      </c>
      <c r="B20" s="61">
        <v>0</v>
      </c>
      <c r="C20" s="389"/>
      <c r="D20" s="389"/>
    </row>
    <row r="21" spans="1:4">
      <c r="A21" s="64" t="s">
        <v>169</v>
      </c>
      <c r="B21" s="62">
        <v>0</v>
      </c>
      <c r="C21" s="389"/>
      <c r="D21" s="389"/>
    </row>
    <row r="22" spans="1:4">
      <c r="A22" s="64" t="s">
        <v>170</v>
      </c>
      <c r="B22" s="62">
        <v>0</v>
      </c>
      <c r="C22" s="389"/>
      <c r="D22" s="389"/>
    </row>
    <row r="23" spans="1:4">
      <c r="A23" s="57"/>
      <c r="B23" s="62">
        <v>0</v>
      </c>
      <c r="C23" s="389"/>
      <c r="D23" s="389"/>
    </row>
    <row r="24" spans="1:4">
      <c r="A24" s="57"/>
      <c r="B24" s="62">
        <v>0</v>
      </c>
      <c r="C24" s="389"/>
      <c r="D24" s="389"/>
    </row>
    <row r="25" spans="1:4">
      <c r="A25" s="57"/>
      <c r="B25" s="62">
        <v>0</v>
      </c>
      <c r="C25" s="389"/>
      <c r="D25" s="389"/>
    </row>
    <row r="26" spans="1:4">
      <c r="A26" s="57"/>
      <c r="B26" s="62">
        <v>0</v>
      </c>
      <c r="C26" s="389"/>
      <c r="D26" s="389"/>
    </row>
    <row r="27" spans="1:4">
      <c r="A27" s="57"/>
      <c r="B27" s="62">
        <v>0</v>
      </c>
      <c r="C27" s="389"/>
      <c r="D27" s="389"/>
    </row>
    <row r="28" spans="1:4">
      <c r="A28" s="57"/>
      <c r="B28" s="62">
        <v>0</v>
      </c>
      <c r="C28" s="389"/>
      <c r="D28" s="389"/>
    </row>
    <row r="29" spans="1:4">
      <c r="A29" s="57"/>
      <c r="B29" s="62">
        <v>0</v>
      </c>
      <c r="C29" s="389"/>
      <c r="D29" s="389"/>
    </row>
    <row r="30" spans="1:4">
      <c r="A30" s="57"/>
      <c r="B30" s="62">
        <v>0</v>
      </c>
      <c r="C30" s="389"/>
      <c r="D30" s="389"/>
    </row>
    <row r="31" spans="1:4">
      <c r="A31" s="57"/>
      <c r="B31" s="62">
        <v>0</v>
      </c>
      <c r="C31" s="389"/>
      <c r="D31" s="389"/>
    </row>
    <row r="32" spans="1:4">
      <c r="A32" s="57"/>
      <c r="B32" s="62">
        <v>0</v>
      </c>
      <c r="C32" s="389"/>
      <c r="D32" s="389"/>
    </row>
    <row r="33" spans="1:4" ht="16" thickBot="1">
      <c r="A33" s="58"/>
      <c r="B33" s="63">
        <v>0</v>
      </c>
      <c r="C33" s="389"/>
      <c r="D33" s="389"/>
    </row>
    <row r="34" spans="1:4" ht="17" thickBot="1">
      <c r="A34" s="282" t="s">
        <v>121</v>
      </c>
      <c r="B34" s="283">
        <f>SUM(B20:B33)</f>
        <v>0</v>
      </c>
      <c r="C34" s="389"/>
      <c r="D34" s="389"/>
    </row>
    <row r="35" spans="1:4" ht="32.25" customHeight="1">
      <c r="A35" s="303" t="s">
        <v>122</v>
      </c>
      <c r="B35" s="304">
        <f>SUM(B18,B34)</f>
        <v>0</v>
      </c>
      <c r="C35" s="394"/>
      <c r="D35" s="394"/>
    </row>
    <row r="36" spans="1:4">
      <c r="A36" s="391" t="s">
        <v>123</v>
      </c>
      <c r="B36" s="391"/>
      <c r="C36" s="391"/>
      <c r="D36" s="391"/>
    </row>
    <row r="37" spans="1:4">
      <c r="A37" s="392"/>
      <c r="B37" s="392"/>
      <c r="C37" s="392"/>
      <c r="D37" s="392"/>
    </row>
    <row r="38" spans="1:4" ht="16" thickBot="1"/>
    <row r="39" spans="1:4" ht="36" customHeight="1" thickBot="1">
      <c r="A39" s="405" t="s">
        <v>125</v>
      </c>
      <c r="B39" s="406"/>
      <c r="C39" s="406"/>
      <c r="D39" s="407"/>
    </row>
    <row r="40" spans="1:4" ht="22.5" customHeight="1" thickBot="1">
      <c r="A40" s="393" t="s">
        <v>139</v>
      </c>
      <c r="B40" s="393"/>
      <c r="C40" s="376" t="s">
        <v>110</v>
      </c>
      <c r="D40" s="376"/>
    </row>
    <row r="41" spans="1:4" ht="20" thickBot="1">
      <c r="A41" s="284" t="s">
        <v>124</v>
      </c>
      <c r="B41" s="276" t="s">
        <v>109</v>
      </c>
      <c r="C41" s="377"/>
      <c r="D41" s="377"/>
    </row>
    <row r="42" spans="1:4">
      <c r="A42" s="285" t="str">
        <f>'B) Personal Verwaltung'!B3</f>
        <v xml:space="preserve">Beispiel </v>
      </c>
      <c r="B42" s="104">
        <f>'B) Personal Verwaltung'!G3</f>
        <v>0</v>
      </c>
      <c r="C42" s="377"/>
      <c r="D42" s="377"/>
    </row>
    <row r="43" spans="1:4">
      <c r="A43" s="285" t="str">
        <f>'B) Personal Verwaltung'!B4</f>
        <v>Beispiel</v>
      </c>
      <c r="B43" s="104">
        <f>'B) Personal Verwaltung'!G4</f>
        <v>0</v>
      </c>
      <c r="C43" s="377"/>
      <c r="D43" s="377"/>
    </row>
    <row r="44" spans="1:4">
      <c r="A44" s="285" t="str">
        <f>'B) Personal Verwaltung'!B5</f>
        <v>Beispiel</v>
      </c>
      <c r="B44" s="104">
        <f>'B) Personal Verwaltung'!G5</f>
        <v>0</v>
      </c>
      <c r="C44" s="377"/>
      <c r="D44" s="377"/>
    </row>
    <row r="45" spans="1:4">
      <c r="A45" s="285" t="str">
        <f>'B) Personal Verwaltung'!B6</f>
        <v>Beispiel</v>
      </c>
      <c r="B45" s="104">
        <f>'B) Personal Verwaltung'!G6</f>
        <v>0</v>
      </c>
      <c r="C45" s="377"/>
      <c r="D45" s="377"/>
    </row>
    <row r="46" spans="1:4">
      <c r="A46" s="285">
        <f>'B) Personal Verwaltung'!B7</f>
        <v>0</v>
      </c>
      <c r="B46" s="104">
        <f>'B) Personal Verwaltung'!G7</f>
        <v>0</v>
      </c>
      <c r="C46" s="377"/>
      <c r="D46" s="377"/>
    </row>
    <row r="47" spans="1:4">
      <c r="A47" s="285">
        <f>'B) Personal Verwaltung'!B8</f>
        <v>0</v>
      </c>
      <c r="B47" s="104">
        <f>'B) Personal Verwaltung'!G8</f>
        <v>0</v>
      </c>
      <c r="C47" s="377"/>
      <c r="D47" s="377"/>
    </row>
    <row r="48" spans="1:4">
      <c r="A48" s="285">
        <f>'B) Personal Verwaltung'!B9</f>
        <v>0</v>
      </c>
      <c r="B48" s="104">
        <f>'B) Personal Verwaltung'!G9</f>
        <v>0</v>
      </c>
      <c r="C48" s="377"/>
      <c r="D48" s="377"/>
    </row>
    <row r="49" spans="1:4">
      <c r="A49" s="285">
        <f>'B) Personal Verwaltung'!B10</f>
        <v>0</v>
      </c>
      <c r="B49" s="104">
        <f>'B) Personal Verwaltung'!G10</f>
        <v>0</v>
      </c>
      <c r="C49" s="377"/>
      <c r="D49" s="377"/>
    </row>
    <row r="50" spans="1:4">
      <c r="A50" s="285">
        <f>'B) Personal Verwaltung'!B11</f>
        <v>0</v>
      </c>
      <c r="B50" s="104">
        <f>'B) Personal Verwaltung'!G11</f>
        <v>0</v>
      </c>
      <c r="C50" s="395"/>
      <c r="D50" s="395"/>
    </row>
    <row r="51" spans="1:4" ht="16" thickBot="1">
      <c r="A51" s="285">
        <f>'B) Personal Verwaltung'!B12</f>
        <v>0</v>
      </c>
      <c r="B51" s="104">
        <f>'B) Personal Verwaltung'!G12</f>
        <v>0</v>
      </c>
      <c r="C51" s="395"/>
      <c r="D51" s="395"/>
    </row>
    <row r="52" spans="1:4" ht="17" thickBot="1">
      <c r="A52" s="286" t="s">
        <v>171</v>
      </c>
      <c r="B52" s="287">
        <f>SUM(B42:B51)</f>
        <v>0</v>
      </c>
      <c r="C52" s="377"/>
      <c r="D52" s="377"/>
    </row>
    <row r="53" spans="1:4" ht="20" thickBot="1">
      <c r="A53" s="410" t="s">
        <v>186</v>
      </c>
      <c r="B53" s="411"/>
      <c r="C53" s="376" t="s">
        <v>110</v>
      </c>
      <c r="D53" s="376"/>
    </row>
    <row r="54" spans="1:4">
      <c r="A54" s="89" t="str">
        <f>'C) SACHAUFWAND'!B5</f>
        <v>Beispiel</v>
      </c>
      <c r="B54" s="101">
        <f>'C) SACHAUFWAND'!E5</f>
        <v>0</v>
      </c>
      <c r="C54" s="375"/>
      <c r="D54" s="375"/>
    </row>
    <row r="55" spans="1:4">
      <c r="A55" s="89" t="str">
        <f>'C) SACHAUFWAND'!B6</f>
        <v>Beispiel</v>
      </c>
      <c r="B55" s="101">
        <f>'C) SACHAUFWAND'!E6</f>
        <v>0</v>
      </c>
      <c r="C55" s="375"/>
      <c r="D55" s="375"/>
    </row>
    <row r="56" spans="1:4">
      <c r="A56" s="89" t="str">
        <f>'C) SACHAUFWAND'!B7</f>
        <v>Beispiel</v>
      </c>
      <c r="B56" s="101">
        <f>'C) SACHAUFWAND'!E7</f>
        <v>0</v>
      </c>
      <c r="C56" s="375"/>
      <c r="D56" s="375"/>
    </row>
    <row r="57" spans="1:4">
      <c r="A57" s="89" t="str">
        <f>'C) SACHAUFWAND'!B8</f>
        <v>Beispiel</v>
      </c>
      <c r="B57" s="101">
        <f>'C) SACHAUFWAND'!E8</f>
        <v>0</v>
      </c>
      <c r="C57" s="375"/>
      <c r="D57" s="375"/>
    </row>
    <row r="58" spans="1:4">
      <c r="A58" s="89" t="str">
        <f>'C) SACHAUFWAND'!B9</f>
        <v>Beispiel</v>
      </c>
      <c r="B58" s="101">
        <f>'C) SACHAUFWAND'!E9</f>
        <v>0</v>
      </c>
      <c r="C58" s="375"/>
      <c r="D58" s="375"/>
    </row>
    <row r="59" spans="1:4">
      <c r="A59" s="89">
        <f>'C) SACHAUFWAND'!B10</f>
        <v>0</v>
      </c>
      <c r="B59" s="101">
        <f>'C) SACHAUFWAND'!E10</f>
        <v>0</v>
      </c>
      <c r="C59" s="375"/>
      <c r="D59" s="375"/>
    </row>
    <row r="60" spans="1:4">
      <c r="A60" s="89">
        <f>'C) SACHAUFWAND'!B11</f>
        <v>0</v>
      </c>
      <c r="B60" s="101">
        <f>'C) SACHAUFWAND'!E11</f>
        <v>0</v>
      </c>
      <c r="C60" s="375"/>
      <c r="D60" s="375"/>
    </row>
    <row r="61" spans="1:4">
      <c r="A61" s="89">
        <f>'C) SACHAUFWAND'!B12</f>
        <v>0</v>
      </c>
      <c r="B61" s="101">
        <f>'C) SACHAUFWAND'!E12</f>
        <v>0</v>
      </c>
      <c r="C61" s="375"/>
      <c r="D61" s="375"/>
    </row>
    <row r="62" spans="1:4">
      <c r="A62" s="89">
        <f>'C) SACHAUFWAND'!B13</f>
        <v>0</v>
      </c>
      <c r="B62" s="101">
        <f>'C) SACHAUFWAND'!E13</f>
        <v>0</v>
      </c>
      <c r="C62" s="375"/>
      <c r="D62" s="375"/>
    </row>
    <row r="63" spans="1:4">
      <c r="A63" s="89">
        <f>'C) SACHAUFWAND'!B14</f>
        <v>0</v>
      </c>
      <c r="B63" s="101">
        <f>'C) SACHAUFWAND'!E14</f>
        <v>0</v>
      </c>
      <c r="C63" s="375"/>
      <c r="D63" s="375"/>
    </row>
    <row r="64" spans="1:4">
      <c r="A64" s="89">
        <f>'C) SACHAUFWAND'!B15</f>
        <v>0</v>
      </c>
      <c r="B64" s="101">
        <f>'C) SACHAUFWAND'!E15</f>
        <v>0</v>
      </c>
      <c r="C64" s="375"/>
      <c r="D64" s="375"/>
    </row>
    <row r="65" spans="1:4">
      <c r="A65" s="89">
        <f>'C) SACHAUFWAND'!B16</f>
        <v>0</v>
      </c>
      <c r="B65" s="101">
        <f>'C) SACHAUFWAND'!E16</f>
        <v>0</v>
      </c>
      <c r="C65" s="375"/>
      <c r="D65" s="375"/>
    </row>
    <row r="66" spans="1:4">
      <c r="A66" s="89">
        <f>'C) SACHAUFWAND'!B17</f>
        <v>0</v>
      </c>
      <c r="B66" s="101">
        <f>'C) SACHAUFWAND'!E17</f>
        <v>0</v>
      </c>
      <c r="C66" s="375"/>
      <c r="D66" s="375"/>
    </row>
    <row r="67" spans="1:4">
      <c r="A67" s="89">
        <f>'C) SACHAUFWAND'!B18</f>
        <v>0</v>
      </c>
      <c r="B67" s="101">
        <f>'C) SACHAUFWAND'!E18</f>
        <v>0</v>
      </c>
      <c r="C67" s="375"/>
      <c r="D67" s="375"/>
    </row>
    <row r="68" spans="1:4">
      <c r="A68" s="89">
        <f>'C) SACHAUFWAND'!B19</f>
        <v>0</v>
      </c>
      <c r="B68" s="101">
        <f>'C) SACHAUFWAND'!E19</f>
        <v>0</v>
      </c>
      <c r="C68" s="375"/>
      <c r="D68" s="375"/>
    </row>
    <row r="69" spans="1:4">
      <c r="A69" s="89">
        <f>'C) SACHAUFWAND'!B20</f>
        <v>0</v>
      </c>
      <c r="B69" s="101">
        <f>'C) SACHAUFWAND'!E20</f>
        <v>0</v>
      </c>
      <c r="C69" s="375"/>
      <c r="D69" s="375"/>
    </row>
    <row r="70" spans="1:4">
      <c r="A70" s="89">
        <f>'C) SACHAUFWAND'!B21</f>
        <v>0</v>
      </c>
      <c r="B70" s="101">
        <f>'C) SACHAUFWAND'!E21</f>
        <v>0</v>
      </c>
      <c r="C70" s="375"/>
      <c r="D70" s="375"/>
    </row>
    <row r="71" spans="1:4">
      <c r="A71" s="89">
        <f>'C) SACHAUFWAND'!B22</f>
        <v>0</v>
      </c>
      <c r="B71" s="101">
        <f>'C) SACHAUFWAND'!E22</f>
        <v>0</v>
      </c>
      <c r="C71" s="375"/>
      <c r="D71" s="375"/>
    </row>
    <row r="72" spans="1:4">
      <c r="A72" s="89">
        <f>'C) SACHAUFWAND'!B23</f>
        <v>0</v>
      </c>
      <c r="B72" s="101">
        <f>'C) SACHAUFWAND'!E23</f>
        <v>0</v>
      </c>
      <c r="C72" s="375"/>
      <c r="D72" s="375"/>
    </row>
    <row r="73" spans="1:4" ht="16" thickBot="1">
      <c r="A73" s="89">
        <f>'C) SACHAUFWAND'!B24</f>
        <v>0</v>
      </c>
      <c r="B73" s="101">
        <f>'C) SACHAUFWAND'!E24</f>
        <v>0</v>
      </c>
      <c r="C73" s="375"/>
      <c r="D73" s="375"/>
    </row>
    <row r="74" spans="1:4" ht="22.5" customHeight="1" thickBot="1">
      <c r="A74" s="288" t="s">
        <v>128</v>
      </c>
      <c r="B74" s="289">
        <f>SUM(B54:B73)</f>
        <v>0</v>
      </c>
      <c r="C74" s="377"/>
      <c r="D74" s="377"/>
    </row>
    <row r="75" spans="1:4" ht="36.75" customHeight="1" thickBot="1">
      <c r="A75" s="65" t="s">
        <v>129</v>
      </c>
      <c r="B75" s="66">
        <f>B74+B52</f>
        <v>0</v>
      </c>
      <c r="C75" s="377"/>
      <c r="D75" s="377"/>
    </row>
    <row r="76" spans="1:4" ht="25.5" customHeight="1" thickBot="1">
      <c r="A76" s="396"/>
      <c r="B76" s="396"/>
      <c r="C76" s="396"/>
      <c r="D76" s="396"/>
    </row>
    <row r="77" spans="1:4" ht="47.25" customHeight="1" thickBot="1">
      <c r="A77" s="397" t="s">
        <v>130</v>
      </c>
      <c r="B77" s="398"/>
      <c r="C77" s="398"/>
      <c r="D77" s="399"/>
    </row>
    <row r="78" spans="1:4" ht="20" thickBot="1">
      <c r="A78" s="400" t="s">
        <v>187</v>
      </c>
      <c r="B78" s="400"/>
      <c r="C78" s="383" t="s">
        <v>110</v>
      </c>
      <c r="D78" s="383"/>
    </row>
    <row r="79" spans="1:4" ht="20" thickBot="1">
      <c r="A79" s="290" t="s">
        <v>124</v>
      </c>
      <c r="B79" s="290" t="s">
        <v>109</v>
      </c>
      <c r="C79" s="377"/>
      <c r="D79" s="377"/>
    </row>
    <row r="80" spans="1:4">
      <c r="A80" s="291" t="s">
        <v>184</v>
      </c>
      <c r="B80" s="292">
        <f>'A) Personal Künstlerisch'!D77</f>
        <v>0</v>
      </c>
      <c r="C80" s="375"/>
      <c r="D80" s="375"/>
    </row>
    <row r="81" spans="1:4">
      <c r="A81" s="291" t="s">
        <v>185</v>
      </c>
      <c r="B81" s="293">
        <f>'A) Personal Künstlerisch'!D78</f>
        <v>0</v>
      </c>
      <c r="C81" s="375"/>
      <c r="D81" s="375"/>
    </row>
    <row r="82" spans="1:4" ht="15.75" customHeight="1">
      <c r="A82" s="291" t="str">
        <f>'A) Personal Künstlerisch'!B79</f>
        <v xml:space="preserve"> Sound-/Lichtdesign/Videokünstler*innen</v>
      </c>
      <c r="B82" s="293">
        <f>'A) Personal Künstlerisch'!D79</f>
        <v>0</v>
      </c>
      <c r="C82" s="375"/>
      <c r="D82" s="375"/>
    </row>
    <row r="83" spans="1:4" ht="18" customHeight="1">
      <c r="A83" s="294" t="str">
        <f>'A) Personal Künstlerisch'!B4</f>
        <v>Regisseur*in</v>
      </c>
      <c r="B83" s="293">
        <f>'A) Personal Künstlerisch'!H4</f>
        <v>0</v>
      </c>
      <c r="C83" s="375"/>
      <c r="D83" s="375"/>
    </row>
    <row r="84" spans="1:4">
      <c r="A84" s="294" t="str">
        <f>'A) Personal Künstlerisch'!B5</f>
        <v>Choreograph*in</v>
      </c>
      <c r="B84" s="293">
        <f>'A) Personal Künstlerisch'!H5</f>
        <v>0</v>
      </c>
      <c r="C84" s="375"/>
      <c r="D84" s="375"/>
    </row>
    <row r="85" spans="1:4">
      <c r="A85" s="294" t="str">
        <f>'A) Personal Künstlerisch'!B6</f>
        <v>Dramaturg*in</v>
      </c>
      <c r="B85" s="293">
        <f>'A) Personal Künstlerisch'!H6</f>
        <v>0</v>
      </c>
      <c r="C85" s="375"/>
      <c r="D85" s="375"/>
    </row>
    <row r="86" spans="1:4">
      <c r="A86" s="294" t="str">
        <f>'A) Personal Künstlerisch'!B7</f>
        <v>Outside Eye</v>
      </c>
      <c r="B86" s="293">
        <f>'A) Personal Künstlerisch'!H7</f>
        <v>0</v>
      </c>
      <c r="C86" s="375"/>
      <c r="D86" s="375"/>
    </row>
    <row r="87" spans="1:4">
      <c r="A87" s="294" t="str">
        <f>'A) Personal Künstlerisch'!B8</f>
        <v>Bühnenbildner*in</v>
      </c>
      <c r="B87" s="293">
        <f>'A) Personal Künstlerisch'!H8</f>
        <v>0</v>
      </c>
      <c r="C87" s="375"/>
      <c r="D87" s="375"/>
    </row>
    <row r="88" spans="1:4">
      <c r="A88" s="294" t="str">
        <f>'A) Personal Künstlerisch'!B9</f>
        <v>Assistenz</v>
      </c>
      <c r="B88" s="293">
        <f>'A) Personal Künstlerisch'!H9</f>
        <v>0</v>
      </c>
      <c r="C88" s="375"/>
      <c r="D88" s="375"/>
    </row>
    <row r="89" spans="1:4">
      <c r="A89" s="294">
        <f>'A) Personal Künstlerisch'!B10</f>
        <v>0</v>
      </c>
      <c r="B89" s="293">
        <f>'A) Personal Künstlerisch'!H10</f>
        <v>0</v>
      </c>
      <c r="C89" s="375"/>
      <c r="D89" s="375"/>
    </row>
    <row r="90" spans="1:4">
      <c r="A90" s="294">
        <f>'A) Personal Künstlerisch'!B11</f>
        <v>0</v>
      </c>
      <c r="B90" s="293">
        <f>'A) Personal Künstlerisch'!H11</f>
        <v>0</v>
      </c>
      <c r="C90" s="375"/>
      <c r="D90" s="375"/>
    </row>
    <row r="91" spans="1:4">
      <c r="A91" s="294">
        <f>'A) Personal Künstlerisch'!B12</f>
        <v>0</v>
      </c>
      <c r="B91" s="293">
        <f>'A) Personal Künstlerisch'!H12</f>
        <v>0</v>
      </c>
      <c r="C91" s="375"/>
      <c r="D91" s="375"/>
    </row>
    <row r="92" spans="1:4" ht="16" thickBot="1">
      <c r="A92" s="294">
        <f>'A) Personal Künstlerisch'!B13</f>
        <v>0</v>
      </c>
      <c r="B92" s="293">
        <f>'A) Personal Künstlerisch'!H13</f>
        <v>0</v>
      </c>
      <c r="C92" s="375"/>
      <c r="D92" s="375"/>
    </row>
    <row r="93" spans="1:4" ht="17" thickBot="1">
      <c r="A93" s="295" t="s">
        <v>126</v>
      </c>
      <c r="B93" s="296">
        <f>SUM(B80:B92)</f>
        <v>0</v>
      </c>
      <c r="C93" s="375"/>
      <c r="D93" s="375"/>
    </row>
    <row r="94" spans="1:4" ht="20" thickBot="1">
      <c r="A94" s="408" t="s">
        <v>186</v>
      </c>
      <c r="B94" s="409"/>
      <c r="C94" s="376" t="s">
        <v>110</v>
      </c>
      <c r="D94" s="376"/>
    </row>
    <row r="95" spans="1:4">
      <c r="A95" s="297" t="str">
        <f>'C) SACHAUFWAND'!B29</f>
        <v>Beispiel</v>
      </c>
      <c r="B95" s="86">
        <f>'C) SACHAUFWAND'!E29</f>
        <v>0</v>
      </c>
      <c r="C95" s="375"/>
      <c r="D95" s="375"/>
    </row>
    <row r="96" spans="1:4">
      <c r="A96" s="297" t="str">
        <f>'C) SACHAUFWAND'!B30</f>
        <v>Beispiel</v>
      </c>
      <c r="B96" s="87">
        <f>'C) SACHAUFWAND'!E30</f>
        <v>0</v>
      </c>
      <c r="C96" s="375"/>
      <c r="D96" s="375"/>
    </row>
    <row r="97" spans="1:4">
      <c r="A97" s="297" t="str">
        <f>'C) SACHAUFWAND'!B31</f>
        <v>Beispiel</v>
      </c>
      <c r="B97" s="87">
        <f>'C) SACHAUFWAND'!E31</f>
        <v>0</v>
      </c>
      <c r="C97" s="375"/>
      <c r="D97" s="375"/>
    </row>
    <row r="98" spans="1:4">
      <c r="A98" s="297" t="str">
        <f>'C) SACHAUFWAND'!B32</f>
        <v>Beispiel</v>
      </c>
      <c r="B98" s="87">
        <f>'C) SACHAUFWAND'!E32</f>
        <v>0</v>
      </c>
      <c r="C98" s="375"/>
      <c r="D98" s="375"/>
    </row>
    <row r="99" spans="1:4">
      <c r="A99" s="297" t="str">
        <f>'C) SACHAUFWAND'!B33</f>
        <v>Beispiel</v>
      </c>
      <c r="B99" s="87">
        <f>'C) SACHAUFWAND'!E33</f>
        <v>0</v>
      </c>
      <c r="C99" s="375"/>
      <c r="D99" s="375"/>
    </row>
    <row r="100" spans="1:4">
      <c r="A100" s="297">
        <f>'C) SACHAUFWAND'!B34</f>
        <v>0</v>
      </c>
      <c r="B100" s="87">
        <f>'C) SACHAUFWAND'!E34</f>
        <v>0</v>
      </c>
      <c r="C100" s="375"/>
      <c r="D100" s="375"/>
    </row>
    <row r="101" spans="1:4">
      <c r="A101" s="297">
        <f>'C) SACHAUFWAND'!B35</f>
        <v>0</v>
      </c>
      <c r="B101" s="87">
        <f>'C) SACHAUFWAND'!E35</f>
        <v>0</v>
      </c>
      <c r="C101" s="375"/>
      <c r="D101" s="375"/>
    </row>
    <row r="102" spans="1:4">
      <c r="A102" s="297">
        <f>'C) SACHAUFWAND'!B36</f>
        <v>0</v>
      </c>
      <c r="B102" s="87">
        <f>'C) SACHAUFWAND'!E36</f>
        <v>0</v>
      </c>
      <c r="C102" s="375"/>
      <c r="D102" s="375"/>
    </row>
    <row r="103" spans="1:4">
      <c r="A103" s="297">
        <f>'C) SACHAUFWAND'!B37</f>
        <v>0</v>
      </c>
      <c r="B103" s="87">
        <f>'C) SACHAUFWAND'!E37</f>
        <v>0</v>
      </c>
      <c r="C103" s="375"/>
      <c r="D103" s="375"/>
    </row>
    <row r="104" spans="1:4">
      <c r="A104" s="297">
        <f>'C) SACHAUFWAND'!B38</f>
        <v>0</v>
      </c>
      <c r="B104" s="87">
        <f>'C) SACHAUFWAND'!E38</f>
        <v>0</v>
      </c>
      <c r="C104" s="375"/>
      <c r="D104" s="375"/>
    </row>
    <row r="105" spans="1:4">
      <c r="A105" s="297">
        <f>'C) SACHAUFWAND'!B39</f>
        <v>0</v>
      </c>
      <c r="B105" s="87">
        <f>'C) SACHAUFWAND'!E39</f>
        <v>0</v>
      </c>
      <c r="C105" s="375"/>
      <c r="D105" s="375"/>
    </row>
    <row r="106" spans="1:4">
      <c r="A106" s="297">
        <f>'C) SACHAUFWAND'!B40</f>
        <v>0</v>
      </c>
      <c r="B106" s="87">
        <f>'C) SACHAUFWAND'!E40</f>
        <v>0</v>
      </c>
      <c r="C106" s="375"/>
      <c r="D106" s="375"/>
    </row>
    <row r="107" spans="1:4">
      <c r="A107" s="297">
        <f>'C) SACHAUFWAND'!B41</f>
        <v>0</v>
      </c>
      <c r="B107" s="87">
        <f>'C) SACHAUFWAND'!E41</f>
        <v>0</v>
      </c>
      <c r="C107" s="375"/>
      <c r="D107" s="375"/>
    </row>
    <row r="108" spans="1:4">
      <c r="A108" s="297">
        <f>'C) SACHAUFWAND'!B42</f>
        <v>0</v>
      </c>
      <c r="B108" s="87">
        <f>'C) SACHAUFWAND'!E42</f>
        <v>0</v>
      </c>
      <c r="C108" s="375"/>
      <c r="D108" s="375"/>
    </row>
    <row r="109" spans="1:4">
      <c r="A109" s="297">
        <f>'C) SACHAUFWAND'!B43</f>
        <v>0</v>
      </c>
      <c r="B109" s="87">
        <f>'C) SACHAUFWAND'!E43</f>
        <v>0</v>
      </c>
      <c r="C109" s="375"/>
      <c r="D109" s="375"/>
    </row>
    <row r="110" spans="1:4">
      <c r="A110" s="297">
        <f>'C) SACHAUFWAND'!B44</f>
        <v>0</v>
      </c>
      <c r="B110" s="87">
        <f>'C) SACHAUFWAND'!E44</f>
        <v>0</v>
      </c>
      <c r="C110" s="375"/>
      <c r="D110" s="375"/>
    </row>
    <row r="111" spans="1:4">
      <c r="A111" s="297">
        <f>'C) SACHAUFWAND'!B45</f>
        <v>0</v>
      </c>
      <c r="B111" s="87">
        <f>'C) SACHAUFWAND'!E45</f>
        <v>0</v>
      </c>
      <c r="C111" s="375"/>
      <c r="D111" s="375"/>
    </row>
    <row r="112" spans="1:4">
      <c r="A112" s="297">
        <f>'C) SACHAUFWAND'!B46</f>
        <v>0</v>
      </c>
      <c r="B112" s="87">
        <f>'C) SACHAUFWAND'!E46</f>
        <v>0</v>
      </c>
      <c r="C112" s="375"/>
      <c r="D112" s="375"/>
    </row>
    <row r="113" spans="1:5">
      <c r="A113" s="297">
        <f>'C) SACHAUFWAND'!B47</f>
        <v>0</v>
      </c>
      <c r="B113" s="87">
        <f>'C) SACHAUFWAND'!E47</f>
        <v>0</v>
      </c>
      <c r="C113" s="375"/>
      <c r="D113" s="375"/>
    </row>
    <row r="114" spans="1:5" ht="16" thickBot="1">
      <c r="A114" s="297">
        <f>'C) SACHAUFWAND'!B48</f>
        <v>0</v>
      </c>
      <c r="B114" s="87">
        <f>'C) SACHAUFWAND'!E48</f>
        <v>0</v>
      </c>
      <c r="C114" s="415"/>
      <c r="D114" s="416"/>
    </row>
    <row r="115" spans="1:5" ht="17" thickBot="1">
      <c r="A115" s="42" t="s">
        <v>128</v>
      </c>
      <c r="B115" s="43">
        <f>SUM(B95:B114)</f>
        <v>0</v>
      </c>
      <c r="C115" s="377"/>
      <c r="D115" s="414"/>
      <c r="E115" s="298"/>
    </row>
    <row r="116" spans="1:5" ht="25.5" customHeight="1">
      <c r="A116" s="67" t="s">
        <v>131</v>
      </c>
      <c r="B116" s="68">
        <f>B115+B93</f>
        <v>0</v>
      </c>
      <c r="C116" s="377"/>
      <c r="D116" s="414"/>
      <c r="E116" s="298"/>
    </row>
    <row r="117" spans="1:5">
      <c r="C117" s="271"/>
      <c r="D117" s="298"/>
      <c r="E117" s="298"/>
    </row>
    <row r="118" spans="1:5" ht="35.25" customHeight="1" thickBot="1">
      <c r="A118" s="44" t="s">
        <v>132</v>
      </c>
      <c r="B118" s="45">
        <f>B116+B75</f>
        <v>0</v>
      </c>
      <c r="C118" s="299"/>
      <c r="D118" s="300"/>
      <c r="E118" s="298"/>
    </row>
    <row r="119" spans="1:5" ht="31.5" customHeight="1" thickBot="1">
      <c r="A119" s="76" t="s">
        <v>133</v>
      </c>
      <c r="B119" s="77">
        <f>B35-B118</f>
        <v>0</v>
      </c>
      <c r="C119" s="301"/>
      <c r="D119" s="302"/>
      <c r="E119" s="298"/>
    </row>
    <row r="120" spans="1:5">
      <c r="A120" s="412" t="s">
        <v>134</v>
      </c>
      <c r="B120" s="412"/>
      <c r="C120" s="412"/>
      <c r="D120" s="412"/>
    </row>
    <row r="121" spans="1:5" hidden="1">
      <c r="A121" s="412"/>
      <c r="B121" s="412"/>
      <c r="C121" s="412"/>
      <c r="D121" s="412"/>
    </row>
    <row r="122" spans="1:5" hidden="1">
      <c r="A122" s="413"/>
      <c r="B122" s="413"/>
      <c r="C122" s="413"/>
      <c r="D122" s="413"/>
    </row>
    <row r="123" spans="1:5">
      <c r="D123" s="298"/>
    </row>
    <row r="124" spans="1:5"/>
    <row r="125" spans="1:5"/>
    <row r="126" spans="1:5"/>
    <row r="127" spans="1:5"/>
    <row r="128" spans="1:5"/>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sheetData>
  <sheetProtection algorithmName="SHA-512" hashValue="h1BIk8yc8ifS+H3UdlhlVKf4vfo1emzfDkRlDiAwralum4FDBIcREu2Qg0ih27PXDfzm5JUInUc4AoWQcV8ziQ==" saltValue="4d4aCBjvQcZtMpgGIEik/Q==" spinCount="100000" sheet="1" scenarios="1" formatCells="0" formatColumns="0" formatRows="0" sort="0" autoFilter="0"/>
  <mergeCells count="118">
    <mergeCell ref="A1:D1"/>
    <mergeCell ref="A3:D3"/>
    <mergeCell ref="A39:D39"/>
    <mergeCell ref="A94:B94"/>
    <mergeCell ref="A53:B53"/>
    <mergeCell ref="C82:D82"/>
    <mergeCell ref="A121:D121"/>
    <mergeCell ref="A122:D122"/>
    <mergeCell ref="C115:D115"/>
    <mergeCell ref="C109:D109"/>
    <mergeCell ref="C110:D110"/>
    <mergeCell ref="C111:D111"/>
    <mergeCell ref="C112:D112"/>
    <mergeCell ref="C113:D113"/>
    <mergeCell ref="C114:D114"/>
    <mergeCell ref="C108:D108"/>
    <mergeCell ref="C97:D97"/>
    <mergeCell ref="C98:D98"/>
    <mergeCell ref="C99:D99"/>
    <mergeCell ref="C100:D100"/>
    <mergeCell ref="C101:D101"/>
    <mergeCell ref="C102:D102"/>
    <mergeCell ref="C116:D116"/>
    <mergeCell ref="A120:D120"/>
    <mergeCell ref="C93:D93"/>
    <mergeCell ref="C94:D94"/>
    <mergeCell ref="C95:D95"/>
    <mergeCell ref="C96:D96"/>
    <mergeCell ref="C103:D103"/>
    <mergeCell ref="C104:D104"/>
    <mergeCell ref="C105:D105"/>
    <mergeCell ref="C106:D106"/>
    <mergeCell ref="C107:D107"/>
    <mergeCell ref="C87:D87"/>
    <mergeCell ref="C88:D88"/>
    <mergeCell ref="C89:D89"/>
    <mergeCell ref="C90:D90"/>
    <mergeCell ref="C91:D91"/>
    <mergeCell ref="C92:D92"/>
    <mergeCell ref="C80:D80"/>
    <mergeCell ref="C81:D81"/>
    <mergeCell ref="C83:D83"/>
    <mergeCell ref="C84:D84"/>
    <mergeCell ref="C85:D85"/>
    <mergeCell ref="C86:D86"/>
    <mergeCell ref="C75:D75"/>
    <mergeCell ref="A76:D76"/>
    <mergeCell ref="A77:D77"/>
    <mergeCell ref="C78:D78"/>
    <mergeCell ref="A78:B78"/>
    <mergeCell ref="C79:D79"/>
    <mergeCell ref="C67:D67"/>
    <mergeCell ref="C56:D56"/>
    <mergeCell ref="C57:D57"/>
    <mergeCell ref="C58:D58"/>
    <mergeCell ref="C59:D59"/>
    <mergeCell ref="C60:D60"/>
    <mergeCell ref="C61:D61"/>
    <mergeCell ref="C74:D74"/>
    <mergeCell ref="C68:D68"/>
    <mergeCell ref="C69:D69"/>
    <mergeCell ref="C70:D70"/>
    <mergeCell ref="C71:D71"/>
    <mergeCell ref="C72:D72"/>
    <mergeCell ref="C73:D73"/>
    <mergeCell ref="C52:D52"/>
    <mergeCell ref="C53:D53"/>
    <mergeCell ref="C54:D54"/>
    <mergeCell ref="C55:D55"/>
    <mergeCell ref="C62:D62"/>
    <mergeCell ref="C63:D63"/>
    <mergeCell ref="C64:D64"/>
    <mergeCell ref="C65:D65"/>
    <mergeCell ref="C66:D66"/>
    <mergeCell ref="C48:D48"/>
    <mergeCell ref="C49:D49"/>
    <mergeCell ref="C50:D50"/>
    <mergeCell ref="C51:D51"/>
    <mergeCell ref="C42:D42"/>
    <mergeCell ref="C43:D43"/>
    <mergeCell ref="C44:D44"/>
    <mergeCell ref="C45:D45"/>
    <mergeCell ref="C46:D46"/>
    <mergeCell ref="C47:D47"/>
    <mergeCell ref="A36:D36"/>
    <mergeCell ref="A37:D37"/>
    <mergeCell ref="C40:D40"/>
    <mergeCell ref="A40:B40"/>
    <mergeCell ref="C41:D41"/>
    <mergeCell ref="C30:D30"/>
    <mergeCell ref="C31:D31"/>
    <mergeCell ref="C32:D32"/>
    <mergeCell ref="C33:D33"/>
    <mergeCell ref="C34:D34"/>
    <mergeCell ref="C35:D35"/>
    <mergeCell ref="C24:D24"/>
    <mergeCell ref="C25:D25"/>
    <mergeCell ref="C26:D26"/>
    <mergeCell ref="C27:D27"/>
    <mergeCell ref="C28:D28"/>
    <mergeCell ref="C29:D29"/>
    <mergeCell ref="C18:D18"/>
    <mergeCell ref="C19:D19"/>
    <mergeCell ref="C20:D20"/>
    <mergeCell ref="C21:D21"/>
    <mergeCell ref="C22:D22"/>
    <mergeCell ref="C23:D23"/>
    <mergeCell ref="C12:D12"/>
    <mergeCell ref="C13:D13"/>
    <mergeCell ref="C14:D14"/>
    <mergeCell ref="C15:D15"/>
    <mergeCell ref="C16:D16"/>
    <mergeCell ref="C17:D17"/>
    <mergeCell ref="C7:D7"/>
    <mergeCell ref="C8:D8"/>
    <mergeCell ref="C9:D9"/>
    <mergeCell ref="C10:D10"/>
    <mergeCell ref="C11:D11"/>
  </mergeCells>
  <phoneticPr fontId="21" type="noConversion"/>
  <conditionalFormatting sqref="A80:A92">
    <cfRule type="cellIs" dxfId="0" priority="4" operator="equal">
      <formula>0</formula>
    </cfRule>
  </conditionalFormatting>
  <pageMargins left="0.70866141732283472" right="0.70866141732283472" top="0.62992125984251968" bottom="0.78740157480314965" header="0.31496062992125984" footer="0.31496062992125984"/>
  <pageSetup paperSize="9" scale="66" firstPageNumber="0" fitToHeight="3" orientation="landscape" horizontalDpi="300" verticalDpi="300" r:id="rId1"/>
  <headerFooter alignWithMargins="0">
    <oddHeader>&amp;A</oddHeader>
    <oddFooter>&amp;LService Kalkulationstool 2020 Version 2&amp;Cc/o IG Freie Theaterarbeit 
Gumpendorfer Straße 63B, A - 1060 WIen&amp;R&amp;P</oddFooter>
  </headerFooter>
  <rowBreaks count="2" manualBreakCount="2">
    <brk id="36" max="3" man="1"/>
    <brk id="76" max="3" man="1"/>
  </rowBreak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Infos</vt:lpstr>
      <vt:lpstr>Ausfüllhilfe</vt:lpstr>
      <vt:lpstr>++Bruttolohnrechner++</vt:lpstr>
      <vt:lpstr>A) Personal Künstlerisch</vt:lpstr>
      <vt:lpstr>B) Personal Verwaltung</vt:lpstr>
      <vt:lpstr>C) SACHAUFWAND</vt:lpstr>
      <vt:lpstr>D) Einnahmen-Ausgaben ab 5001€</vt:lpstr>
      <vt:lpstr>'A) Personal Künstlerisch'!Druckbereich</vt:lpstr>
      <vt:lpstr>'B) Personal Verwaltung'!Druckbereich</vt:lpstr>
      <vt:lpstr>'C) SACHAUFWAND'!Druckbereich</vt:lpstr>
      <vt:lpstr>'D) Einnahmen-Ausgaben ab 5001€'!Druckbereich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dc:creator>
  <cp:lastModifiedBy>Patrick</cp:lastModifiedBy>
  <cp:lastPrinted>2020-12-17T14:50:23Z</cp:lastPrinted>
  <dcterms:created xsi:type="dcterms:W3CDTF">2020-08-25T10:50:37Z</dcterms:created>
  <dcterms:modified xsi:type="dcterms:W3CDTF">2021-08-31T07:30:25Z</dcterms:modified>
</cp:coreProperties>
</file>