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e\Desktop\"/>
    </mc:Choice>
  </mc:AlternateContent>
  <xr:revisionPtr revIDLastSave="0" documentId="13_ncr:1_{0F062BCD-B1BD-465B-B847-688BF1748E4F}" xr6:coauthVersionLast="46" xr6:coauthVersionMax="46" xr10:uidLastSave="{00000000-0000-0000-0000-000000000000}"/>
  <workbookProtection workbookAlgorithmName="SHA-512" workbookHashValue="dKt9TL5Wzg7MepUSlfKpSC1p/B7mI8gwdPbDlJlGq0iGZl0L5DZhMkjMUWW/0QvlQZWdFPSWXG9htEtCd7Xhmg==" workbookSaltValue="Ku6ZqNunuI+OPP5gBOQcZw==" workbookSpinCount="100000" lockStructure="1"/>
  <bookViews>
    <workbookView xWindow="1860" yWindow="210" windowWidth="21375" windowHeight="12585" xr2:uid="{92F51936-E596-409B-8E9E-4F908A949B16}"/>
  </bookViews>
  <sheets>
    <sheet name="Checkliste" sheetId="1" r:id="rId1"/>
    <sheet name="Berechnung" sheetId="2" r:id="rId2"/>
  </sheets>
  <definedNames>
    <definedName name="gd_antigen">Berechnung!$M$14</definedName>
    <definedName name="gd_antigen_selbst">Berechnung!$M$12</definedName>
    <definedName name="gd_antikoerper">Berechnung!$M$32</definedName>
    <definedName name="gd_genesung">Berechnung!$M$20</definedName>
    <definedName name="gd_impfung2">Berechnung!$M$27</definedName>
    <definedName name="gd_max_impfung1">Berechnung!$M$25</definedName>
    <definedName name="gd_min_impfung1">Berechnung!$J$25</definedName>
    <definedName name="gd_pcr">Berechnung!$M$16</definedName>
    <definedName name="gz_antigen">Berechnung!$N$14</definedName>
    <definedName name="gz_antigen_selbst">Berechnung!$N$12</definedName>
    <definedName name="gz_pcr">Berechnung!$N$16</definedName>
    <definedName name="va_datum">Checkliste!$D$4</definedName>
    <definedName name="va_zeit">Checkliste!$F$4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  <c r="L5" i="2" s="1"/>
  <c r="O5" i="2" s="1"/>
  <c r="C5" i="2"/>
  <c r="K5" i="2" s="1"/>
  <c r="J5" i="2" l="1"/>
  <c r="I5" i="2"/>
  <c r="N32" i="2"/>
  <c r="N25" i="2"/>
  <c r="N20" i="2"/>
  <c r="N14" i="2"/>
  <c r="J14" i="1" s="1"/>
  <c r="N27" i="2"/>
  <c r="K25" i="2"/>
  <c r="N16" i="2"/>
  <c r="J16" i="1" s="1"/>
  <c r="N12" i="2"/>
  <c r="J12" i="1" s="1"/>
  <c r="M32" i="2" l="1"/>
  <c r="H37" i="1" s="1"/>
  <c r="N5" i="2"/>
  <c r="M12" i="2"/>
  <c r="H12" i="1" s="1"/>
  <c r="M25" i="2"/>
  <c r="G28" i="1" s="1"/>
  <c r="M27" i="2"/>
  <c r="H33" i="1" s="1"/>
  <c r="M20" i="2"/>
  <c r="H21" i="1" s="1"/>
  <c r="J25" i="2"/>
  <c r="D28" i="1" s="1"/>
  <c r="M14" i="2"/>
  <c r="H14" i="1" s="1"/>
  <c r="M16" i="2"/>
  <c r="H16" i="1" s="1"/>
</calcChain>
</file>

<file path=xl/sharedStrings.xml><?xml version="1.0" encoding="utf-8"?>
<sst xmlns="http://schemas.openxmlformats.org/spreadsheetml/2006/main" count="70" uniqueCount="56">
  <si>
    <t xml:space="preserve">Datum der Veranstaltung: </t>
  </si>
  <si>
    <t>Zeit:</t>
  </si>
  <si>
    <t>Als Nachweis einer sognannten „geringen epidemiologischen Gefahr“ gelten:</t>
  </si>
  <si>
    <r>
      <t>Antigen-Selbsttest</t>
    </r>
    <r>
      <rPr>
        <sz val="12"/>
        <color theme="1"/>
        <rFont val="Arial"/>
        <family val="2"/>
      </rPr>
      <t xml:space="preserve"> – </t>
    </r>
    <r>
      <rPr>
        <b/>
        <sz val="12"/>
        <color theme="1"/>
        <rFont val="Arial"/>
        <family val="2"/>
      </rPr>
      <t>24 Stunden</t>
    </r>
  </si>
  <si>
    <r>
      <t>Antigen-Test</t>
    </r>
    <r>
      <rPr>
        <sz val="12"/>
        <color theme="1"/>
        <rFont val="Arial"/>
        <family val="2"/>
      </rPr>
      <t xml:space="preserve"> – </t>
    </r>
    <r>
      <rPr>
        <b/>
        <sz val="12"/>
        <color theme="1"/>
        <rFont val="Arial"/>
        <family val="2"/>
      </rPr>
      <t>48 Stunden</t>
    </r>
    <r>
      <rPr>
        <sz val="12"/>
        <color theme="1"/>
        <rFont val="Arial"/>
        <family val="2"/>
      </rPr>
      <t xml:space="preserve"> </t>
    </r>
  </si>
  <si>
    <r>
      <t>PCR-Test</t>
    </r>
    <r>
      <rPr>
        <sz val="12"/>
        <color theme="1"/>
        <rFont val="Arial"/>
        <family val="2"/>
      </rPr>
      <t xml:space="preserve"> – </t>
    </r>
    <r>
      <rPr>
        <b/>
        <sz val="12"/>
        <color theme="1"/>
        <rFont val="Arial"/>
        <family val="2"/>
      </rPr>
      <t>72 Stunden</t>
    </r>
  </si>
  <si>
    <t xml:space="preserve">gültig bis max. Datum: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</si>
  <si>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 xml:space="preserve">einer </t>
    </r>
    <r>
      <rPr>
        <b/>
        <sz val="12"/>
        <color theme="1"/>
        <rFont val="Arial"/>
        <family val="2"/>
      </rPr>
      <t>Erstimpfung ab dem 22. Tag</t>
    </r>
    <r>
      <rPr>
        <sz val="12"/>
        <color theme="1"/>
        <rFont val="Arial"/>
        <family val="2"/>
      </rPr>
      <t xml:space="preserve"> dieser Impfung, die </t>
    </r>
    <r>
      <rPr>
        <b/>
        <sz val="12"/>
        <color theme="1"/>
        <rFont val="Arial"/>
        <family val="2"/>
      </rPr>
      <t>nicht länger als 3 Monate</t>
    </r>
    <r>
      <rPr>
        <sz val="12"/>
        <color theme="1"/>
        <rFont val="Arial"/>
        <family val="2"/>
      </rPr>
      <t xml:space="preserve"> zurückliegen darf </t>
    </r>
  </si>
  <si>
    <t xml:space="preserve">gültig zwischen Datum: </t>
  </si>
  <si>
    <t xml:space="preserve">und Datum: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</si>
  <si>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 xml:space="preserve">einer </t>
    </r>
    <r>
      <rPr>
        <b/>
        <sz val="12"/>
        <color theme="1"/>
        <rFont val="Arial"/>
        <family val="2"/>
      </rPr>
      <t>Zweitimpfung</t>
    </r>
    <r>
      <rPr>
        <sz val="12"/>
        <color theme="1"/>
        <rFont val="Arial"/>
        <family val="2"/>
      </rPr>
      <t xml:space="preserve">, wobei die </t>
    </r>
    <r>
      <rPr>
        <b/>
        <sz val="12"/>
        <color theme="1"/>
        <rFont val="Arial"/>
        <family val="2"/>
      </rPr>
      <t>Erstimpfung nicht länger als 9 Monate</t>
    </r>
    <r>
      <rPr>
        <sz val="12"/>
        <color theme="1"/>
        <rFont val="Arial"/>
        <family val="2"/>
      </rPr>
      <t xml:space="preserve"> zurückliegen darf</t>
    </r>
  </si>
  <si>
    <t>Kinder bis zum vollendeten zehnten Lebensjahr;</t>
  </si>
  <si>
    <r>
      <rPr>
        <b/>
        <sz val="12"/>
        <color theme="1"/>
        <rFont val="Arial"/>
        <family val="2"/>
      </rP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 xml:space="preserve">ein Nachweis über ein </t>
    </r>
    <r>
      <rPr>
        <b/>
        <sz val="12"/>
        <color theme="1"/>
        <rFont val="Arial"/>
        <family val="2"/>
      </rPr>
      <t>negatives Testergebnis</t>
    </r>
    <r>
      <rPr>
        <sz val="12"/>
        <color theme="1"/>
        <rFont val="Arial"/>
        <family val="2"/>
      </rPr>
      <t xml:space="preserve"> durch:</t>
    </r>
  </si>
  <si>
    <r>
      <rPr>
        <b/>
        <sz val="12"/>
        <color theme="1"/>
        <rFont val="Arial"/>
        <family val="2"/>
      </rPr>
      <t>2.</t>
    </r>
    <r>
      <rPr>
        <b/>
        <sz val="7"/>
        <color theme="1"/>
        <rFont val="Times New Roman"/>
        <family val="1"/>
      </rPr>
      <t> 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 xml:space="preserve">ein Nachweis über eine </t>
    </r>
    <r>
      <rPr>
        <b/>
        <sz val="12"/>
        <color theme="1"/>
        <rFont val="Arial"/>
        <family val="2"/>
      </rPr>
      <t>Genesung in den letzten sechs Monaten</t>
    </r>
    <r>
      <rPr>
        <sz val="12"/>
        <color theme="1"/>
        <rFont val="Arial"/>
        <family val="2"/>
      </rPr>
      <t xml:space="preserve"> mittels </t>
    </r>
    <r>
      <rPr>
        <b/>
        <sz val="12"/>
        <color theme="1"/>
        <rFont val="Arial"/>
        <family val="2"/>
      </rPr>
      <t>ärztlicher Bestätigung</t>
    </r>
    <r>
      <rPr>
        <sz val="12"/>
        <color theme="1"/>
        <rFont val="Arial"/>
        <family val="2"/>
      </rPr>
      <t> </t>
    </r>
  </si>
  <si>
    <r>
      <rPr>
        <b/>
        <sz val="12"/>
        <color theme="1"/>
        <rFont val="Arial"/>
        <family val="2"/>
      </rPr>
      <t>3.</t>
    </r>
    <r>
      <rPr>
        <b/>
        <sz val="7"/>
        <color theme="1"/>
        <rFont val="Times New Roman"/>
        <family val="1"/>
      </rPr>
      <t> 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 xml:space="preserve">ein Nachweis über eine </t>
    </r>
    <r>
      <rPr>
        <b/>
        <sz val="12"/>
        <color theme="1"/>
        <rFont val="Arial"/>
        <family val="2"/>
      </rPr>
      <t xml:space="preserve">Impfung (z.B. Impfpass) </t>
    </r>
    <r>
      <rPr>
        <sz val="12"/>
        <color theme="1"/>
        <rFont val="Arial"/>
        <family val="2"/>
      </rPr>
      <t>gilt bei </t>
    </r>
  </si>
  <si>
    <r>
      <rPr>
        <b/>
        <sz val="12"/>
        <color theme="1"/>
        <rFont val="Arial"/>
        <family val="2"/>
      </rPr>
      <t>4.</t>
    </r>
    <r>
      <rPr>
        <b/>
        <sz val="7"/>
        <color theme="1"/>
        <rFont val="Times New Roman"/>
        <family val="1"/>
      </rPr>
      <t> </t>
    </r>
    <r>
      <rPr>
        <sz val="7"/>
        <color theme="1"/>
        <rFont val="Times New Roman"/>
        <family val="1"/>
      </rPr>
      <t xml:space="preserve">   </t>
    </r>
    <r>
      <rPr>
        <b/>
        <sz val="12"/>
        <color theme="1"/>
        <rFont val="Arial"/>
        <family val="2"/>
      </rPr>
      <t>Antikörpernachweis</t>
    </r>
    <r>
      <rPr>
        <sz val="12"/>
        <color theme="1"/>
        <rFont val="Arial"/>
        <family val="2"/>
      </rPr>
      <t xml:space="preserve">, der </t>
    </r>
    <r>
      <rPr>
        <b/>
        <sz val="12"/>
        <color theme="1"/>
        <rFont val="Arial"/>
        <family val="2"/>
      </rPr>
      <t>nicht älter als 3 Monate</t>
    </r>
    <r>
      <rPr>
        <sz val="12"/>
        <color theme="1"/>
        <rFont val="Arial"/>
        <family val="2"/>
      </rPr>
      <t xml:space="preserve"> sein darf </t>
    </r>
  </si>
  <si>
    <t>dd.mm.yyyy</t>
  </si>
  <si>
    <t>hh:mm</t>
  </si>
  <si>
    <r>
      <t>Sonderbestimmung für Kinder</t>
    </r>
    <r>
      <rPr>
        <sz val="12"/>
        <color theme="1"/>
        <rFont val="Arial"/>
        <family val="2"/>
      </rPr>
      <t>: Die Verpflichtung zur Vorlage eines Nachweises einer geringen epidemiologischen Gefahr gilt nicht für:</t>
    </r>
    <r>
      <rPr>
        <b/>
        <sz val="12"/>
        <color theme="1"/>
        <rFont val="Arial"/>
        <family val="2"/>
      </rPr>
      <t xml:space="preserve">
</t>
    </r>
  </si>
  <si>
    <t>•   Kinder bis zum vollendeten zehnten Lebensjahr</t>
  </si>
  <si>
    <t>•   Kinder, die eine Primarschule besuchen.</t>
  </si>
  <si>
    <r>
      <t>Testung vor Ort</t>
    </r>
    <r>
      <rPr>
        <sz val="12"/>
        <color theme="1"/>
        <rFont val="Arial"/>
        <family val="2"/>
      </rPr>
      <t xml:space="preserve">: Kann ein*e Besucher*in keinen solchen Nachweis vorlegen, </t>
    </r>
    <r>
      <rPr>
        <u/>
        <sz val="12"/>
        <color theme="1"/>
        <rFont val="Arial"/>
        <family val="2"/>
      </rPr>
      <t>kann</t>
    </r>
    <r>
      <rPr>
        <sz val="12"/>
        <color theme="1"/>
        <rFont val="Arial"/>
        <family val="2"/>
      </rPr>
      <t xml:space="preserve"> ausnahmsweise ein Antigentest zur Eigenanwendung unter Aufsicht des Betreibers bzw. der Betreiberin einer Kultureinrichtung durchgeführt werden. Das negative Testergebnis ist für die Dauer des Aufenthalts bereitzuhalten. </t>
    </r>
  </si>
  <si>
    <t>Veranstaltung</t>
  </si>
  <si>
    <t>Tag</t>
  </si>
  <si>
    <t>Monat</t>
  </si>
  <si>
    <t>Jahr</t>
  </si>
  <si>
    <t>Stunde</t>
  </si>
  <si>
    <t>Minute</t>
  </si>
  <si>
    <t>Datum:</t>
  </si>
  <si>
    <t>Uhrzeit</t>
  </si>
  <si>
    <t>Start:</t>
  </si>
  <si>
    <t>(dd.mm.yyyy)</t>
  </si>
  <si>
    <t>Uhrzeit:</t>
  </si>
  <si>
    <t>(hh:mm)</t>
  </si>
  <si>
    <t>Gültigkeitsdatum basierend auf dem Veranstaltungsstartzeitpunkt….</t>
  </si>
  <si>
    <t>Testungen</t>
  </si>
  <si>
    <t>Stunden*
[hh]</t>
  </si>
  <si>
    <t>Monate*
[mm]</t>
  </si>
  <si>
    <t>Der Zeitpunkt der Testung muss entsprechend NACH dem ….. liegen.</t>
  </si>
  <si>
    <t>Antigen-Selbsttest (24 Std. gültig)</t>
  </si>
  <si>
    <t>Antigen-Test (48 Std. gültig)</t>
  </si>
  <si>
    <t>PCR-Test (72 Std. gültig)</t>
  </si>
  <si>
    <t>Genesung</t>
  </si>
  <si>
    <t>Der Zeitpunkt der ärztlichen Bestätigung muss NACH dem ….. liegen.</t>
  </si>
  <si>
    <t>Ärztliche Bestätigung</t>
  </si>
  <si>
    <t>Impfung</t>
  </si>
  <si>
    <t>Tage*
[dd]</t>
  </si>
  <si>
    <t xml:space="preserve">Der Termin der Erstimpfung muss </t>
  </si>
  <si>
    <t>VOR dem  …..liegen UND!!! …..</t>
  </si>
  <si>
    <t>…NACH dem …...liegen.</t>
  </si>
  <si>
    <t>nur Erstimpfung</t>
  </si>
  <si>
    <t>bereits Zweitimpfung</t>
  </si>
  <si>
    <t>Antikörpernachweis</t>
  </si>
  <si>
    <t>*Gültigkeitzeiträume entsprechen der COVID-19-Öffnungsverordnung und 1. Novelle zur COVID-19-Öffnungsverordnung vom 10.05.2021</t>
  </si>
  <si>
    <t>Checkliste - Zutrittsberechtigung (Testerfordernisse)</t>
  </si>
  <si>
    <t>Rechtsgrundlage für die Öffnungsschritte ab 19. Mai 2021: COVID-19-Öffnungsverordnung und 1. Novelle zur 
COVID-19-Öffnungsverordnung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</si>
</sst>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hh:mm;@"/>
    <numFmt numFmtId="166" formatCode="dd/mm/yyyy;@"/>
    <numFmt numFmtId="167" formatCode="[$-F400]h:mm:ss\ AM/PM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7"/>
      <color theme="1"/>
      <name val="Times New Roman"/>
      <family val="1"/>
    </font>
    <font>
      <sz val="12"/>
      <color theme="1"/>
      <name val="Symbol"/>
      <family val="1"/>
      <charset val="2"/>
    </font>
    <font>
      <b/>
      <sz val="7"/>
      <color theme="1"/>
      <name val="Times New Roman"/>
      <family val="1"/>
    </font>
    <font>
      <sz val="11"/>
      <color theme="0" tint="-0.34998626667073579"/>
      <name val="Arial"/>
      <family val="2"/>
    </font>
    <font>
      <u/>
      <sz val="12"/>
      <color theme="1"/>
      <name val="Arial"/>
      <family val="2"/>
    </font>
    <font>
      <b/>
      <i/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164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9" fillId="0" borderId="0" xfId="0" applyFont="1"/>
    <xf numFmtId="166" fontId="0" fillId="0" borderId="0" xfId="0" applyNumberFormat="1"/>
    <xf numFmtId="20" fontId="0" fillId="0" borderId="0" xfId="0" applyNumberFormat="1"/>
    <xf numFmtId="14" fontId="0" fillId="0" borderId="0" xfId="0" applyNumberFormat="1"/>
    <xf numFmtId="167" fontId="0" fillId="0" borderId="0" xfId="0" applyNumberFormat="1"/>
    <xf numFmtId="0" fontId="0" fillId="0" borderId="0" xfId="0" applyAlignment="1">
      <alignment horizontal="center" wrapText="1"/>
    </xf>
    <xf numFmtId="0" fontId="10" fillId="0" borderId="0" xfId="0" applyFont="1"/>
    <xf numFmtId="164" fontId="3" fillId="3" borderId="1" xfId="0" applyNumberFormat="1" applyFont="1" applyFill="1" applyBorder="1"/>
    <xf numFmtId="165" fontId="3" fillId="3" borderId="1" xfId="0" applyNumberFormat="1" applyFont="1" applyFill="1" applyBorder="1" applyAlignment="1"/>
    <xf numFmtId="0" fontId="0" fillId="0" borderId="0" xfId="0" applyFill="1"/>
    <xf numFmtId="164" fontId="3" fillId="2" borderId="1" xfId="0" applyNumberFormat="1" applyFont="1" applyFill="1" applyBorder="1" applyProtection="1">
      <protection locked="0"/>
    </xf>
    <xf numFmtId="165" fontId="3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 indent="4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5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F8872-CB0E-4745-B81E-2AF6F5273B9D}">
  <dimension ref="A1:L51"/>
  <sheetViews>
    <sheetView tabSelected="1" zoomScaleNormal="100" workbookViewId="0">
      <selection activeCell="J5" sqref="J5"/>
    </sheetView>
  </sheetViews>
  <sheetFormatPr baseColWidth="10" defaultRowHeight="15" x14ac:dyDescent="0.25"/>
  <cols>
    <col min="4" max="4" width="12.7109375" bestFit="1" customWidth="1"/>
    <col min="7" max="7" width="13" customWidth="1"/>
    <col min="8" max="8" width="12.7109375" bestFit="1" customWidth="1"/>
  </cols>
  <sheetData>
    <row r="1" spans="1:12" ht="20.25" x14ac:dyDescent="0.25">
      <c r="A1" s="1" t="s">
        <v>54</v>
      </c>
    </row>
    <row r="2" spans="1:12" ht="20.25" x14ac:dyDescent="0.25">
      <c r="A2" s="1"/>
    </row>
    <row r="4" spans="1:12" ht="15.75" x14ac:dyDescent="0.25">
      <c r="A4" s="22" t="s">
        <v>0</v>
      </c>
      <c r="B4" s="22"/>
      <c r="C4" s="23"/>
      <c r="D4" s="20">
        <v>44367</v>
      </c>
      <c r="E4" s="2" t="s">
        <v>1</v>
      </c>
      <c r="F4" s="21">
        <v>0.70833333333333337</v>
      </c>
    </row>
    <row r="5" spans="1:12" ht="15.75" x14ac:dyDescent="0.25">
      <c r="A5" s="2"/>
      <c r="B5" s="2"/>
      <c r="C5" s="6"/>
      <c r="D5" s="8" t="s">
        <v>16</v>
      </c>
      <c r="E5" s="2"/>
      <c r="F5" s="9" t="s">
        <v>17</v>
      </c>
    </row>
    <row r="6" spans="1:12" ht="15.75" x14ac:dyDescent="0.25">
      <c r="A6" s="2"/>
      <c r="B6" s="2"/>
      <c r="C6" s="6"/>
      <c r="D6" s="7"/>
      <c r="E6" s="2"/>
      <c r="F6" s="7"/>
    </row>
    <row r="8" spans="1:12" ht="15.75" x14ac:dyDescent="0.25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L8" s="19"/>
    </row>
    <row r="10" spans="1:12" ht="15.75" x14ac:dyDescent="0.25">
      <c r="A10" s="27" t="s">
        <v>12</v>
      </c>
      <c r="B10" s="27"/>
      <c r="C10" s="27"/>
      <c r="D10" s="27"/>
      <c r="E10" s="27"/>
      <c r="F10" s="27"/>
      <c r="G10" s="27"/>
      <c r="H10" s="27"/>
      <c r="I10" s="27"/>
      <c r="J10" s="27"/>
    </row>
    <row r="12" spans="1:12" ht="15.75" x14ac:dyDescent="0.25">
      <c r="B12" s="26" t="s">
        <v>3</v>
      </c>
      <c r="C12" s="26"/>
      <c r="D12" s="26"/>
      <c r="E12" s="26"/>
      <c r="F12" s="24" t="s">
        <v>6</v>
      </c>
      <c r="G12" s="25"/>
      <c r="H12" s="17">
        <f>gd_antigen_selbst</f>
        <v>44366</v>
      </c>
      <c r="I12" s="4" t="s">
        <v>1</v>
      </c>
      <c r="J12" s="18">
        <f>gz_antigen_selbst</f>
        <v>0.70833333333333337</v>
      </c>
    </row>
    <row r="14" spans="1:12" ht="15.75" x14ac:dyDescent="0.25">
      <c r="B14" s="26" t="s">
        <v>4</v>
      </c>
      <c r="C14" s="26"/>
      <c r="D14" s="26"/>
      <c r="E14" s="26"/>
      <c r="F14" s="24" t="s">
        <v>6</v>
      </c>
      <c r="G14" s="25"/>
      <c r="H14" s="17">
        <f>gd_antigen</f>
        <v>44365</v>
      </c>
      <c r="I14" s="4" t="s">
        <v>1</v>
      </c>
      <c r="J14" s="18">
        <f>gz_antigen</f>
        <v>0.70833333333333337</v>
      </c>
    </row>
    <row r="16" spans="1:12" ht="15.75" x14ac:dyDescent="0.25">
      <c r="B16" s="26" t="s">
        <v>5</v>
      </c>
      <c r="C16" s="26"/>
      <c r="D16" s="26"/>
      <c r="E16" s="26"/>
      <c r="F16" s="24" t="s">
        <v>6</v>
      </c>
      <c r="G16" s="25"/>
      <c r="H16" s="17">
        <f>gd_pcr</f>
        <v>44364</v>
      </c>
      <c r="I16" s="4" t="s">
        <v>1</v>
      </c>
      <c r="J16" s="18">
        <f>gz_pcr</f>
        <v>0.70833333333333337</v>
      </c>
    </row>
    <row r="19" spans="1:10" ht="15.75" x14ac:dyDescent="0.25">
      <c r="A19" s="27" t="s">
        <v>13</v>
      </c>
      <c r="B19" s="27"/>
      <c r="C19" s="27"/>
      <c r="D19" s="27"/>
      <c r="E19" s="27"/>
      <c r="F19" s="27"/>
      <c r="G19" s="27"/>
      <c r="H19" s="27"/>
      <c r="I19" s="27"/>
      <c r="J19" s="27"/>
    </row>
    <row r="21" spans="1:10" ht="15.75" x14ac:dyDescent="0.25">
      <c r="F21" s="24" t="s">
        <v>6</v>
      </c>
      <c r="G21" s="25"/>
      <c r="H21" s="17">
        <f>gd_genesung</f>
        <v>44185</v>
      </c>
    </row>
    <row r="23" spans="1:10" ht="15.75" x14ac:dyDescent="0.25">
      <c r="A23" s="27" t="s">
        <v>14</v>
      </c>
      <c r="B23" s="27"/>
      <c r="C23" s="27"/>
      <c r="D23" s="27"/>
      <c r="E23" s="27"/>
      <c r="F23" s="27"/>
      <c r="G23" s="27"/>
      <c r="H23" s="27"/>
      <c r="I23" s="27"/>
      <c r="J23" s="27"/>
    </row>
    <row r="25" spans="1:10" ht="15.75" customHeight="1" x14ac:dyDescent="0.25">
      <c r="A25" s="29" t="s">
        <v>7</v>
      </c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15.75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</row>
    <row r="28" spans="1:10" ht="15.75" x14ac:dyDescent="0.25">
      <c r="B28" s="24" t="s">
        <v>8</v>
      </c>
      <c r="C28" s="24"/>
      <c r="D28" s="17">
        <f>gd_min_impfung1</f>
        <v>44275</v>
      </c>
      <c r="E28" s="30" t="s">
        <v>9</v>
      </c>
      <c r="F28" s="24"/>
      <c r="G28" s="17">
        <f>gd_max_impfung1</f>
        <v>44345</v>
      </c>
    </row>
    <row r="30" spans="1:10" ht="15.75" customHeight="1" x14ac:dyDescent="0.25">
      <c r="A30" s="29" t="s">
        <v>10</v>
      </c>
      <c r="B30" s="29"/>
      <c r="C30" s="29"/>
      <c r="D30" s="29"/>
      <c r="E30" s="29"/>
      <c r="F30" s="29"/>
      <c r="G30" s="29"/>
      <c r="H30" s="29"/>
      <c r="I30" s="29"/>
      <c r="J30" s="29"/>
    </row>
    <row r="31" spans="1:10" ht="15.75" customHeight="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</row>
    <row r="33" spans="1:10" ht="15.75" x14ac:dyDescent="0.25">
      <c r="F33" s="24" t="s">
        <v>6</v>
      </c>
      <c r="G33" s="25"/>
      <c r="H33" s="17">
        <f>gd_impfung2</f>
        <v>44094</v>
      </c>
    </row>
    <row r="35" spans="1:10" ht="15.75" x14ac:dyDescent="0.25">
      <c r="A35" s="27" t="s">
        <v>15</v>
      </c>
      <c r="B35" s="27"/>
      <c r="C35" s="27"/>
      <c r="D35" s="27"/>
      <c r="E35" s="27"/>
      <c r="F35" s="27"/>
      <c r="G35" s="27"/>
      <c r="H35" s="27"/>
      <c r="I35" s="27"/>
      <c r="J35" s="27"/>
    </row>
    <row r="37" spans="1:10" ht="15.75" x14ac:dyDescent="0.25">
      <c r="F37" s="24" t="s">
        <v>6</v>
      </c>
      <c r="G37" s="25"/>
      <c r="H37" s="17">
        <f>gd_antikoerper</f>
        <v>44275</v>
      </c>
    </row>
    <row r="40" spans="1:10" ht="15.75" customHeight="1" x14ac:dyDescent="0.25">
      <c r="A40" s="34" t="s">
        <v>21</v>
      </c>
      <c r="B40" s="34"/>
      <c r="C40" s="34"/>
      <c r="D40" s="34"/>
      <c r="E40" s="34"/>
      <c r="F40" s="34"/>
      <c r="G40" s="34"/>
      <c r="H40" s="34"/>
      <c r="I40" s="34"/>
      <c r="J40" s="34"/>
    </row>
    <row r="41" spans="1:10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4" spans="1:10" ht="15" customHeight="1" x14ac:dyDescent="0.25">
      <c r="A44" s="34" t="s">
        <v>18</v>
      </c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5" customHeight="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5" customHeight="1" x14ac:dyDescent="0.25">
      <c r="A46" s="34" t="s">
        <v>11</v>
      </c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5" customHeight="1" x14ac:dyDescent="0.25">
      <c r="A47" s="5"/>
      <c r="B47" s="31" t="s">
        <v>19</v>
      </c>
      <c r="C47" s="31"/>
      <c r="D47" s="31"/>
      <c r="E47" s="31"/>
      <c r="F47" s="31"/>
    </row>
    <row r="48" spans="1:10" ht="15" customHeight="1" x14ac:dyDescent="0.25">
      <c r="B48" s="32" t="s">
        <v>20</v>
      </c>
      <c r="C48" s="32"/>
      <c r="D48" s="32"/>
      <c r="E48" s="32"/>
      <c r="F48" s="32"/>
    </row>
    <row r="50" spans="1:10" x14ac:dyDescent="0.25">
      <c r="A50" s="33" t="s">
        <v>55</v>
      </c>
      <c r="B50" s="33"/>
      <c r="C50" s="33"/>
      <c r="D50" s="33"/>
      <c r="E50" s="33"/>
      <c r="F50" s="33"/>
      <c r="G50" s="33"/>
      <c r="H50" s="33"/>
      <c r="I50" s="33"/>
      <c r="J50" s="33"/>
    </row>
    <row r="51" spans="1:10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</row>
  </sheetData>
  <sheetProtection algorithmName="SHA-512" hashValue="TUXBezJqmB/DZfxacgS0Ql6vk7MDXHv0mbe7hAv9IFrmvmbwGgwnAishdLHM5ygfUlY/h1jIZ6lbv1gOxKM1qA==" saltValue="/T+R8S9ireSH5p3CmO0e8w==" spinCount="100000" sheet="1" objects="1" scenarios="1"/>
  <mergeCells count="24">
    <mergeCell ref="B47:F47"/>
    <mergeCell ref="B48:F48"/>
    <mergeCell ref="A50:J51"/>
    <mergeCell ref="F33:G33"/>
    <mergeCell ref="F37:G37"/>
    <mergeCell ref="A40:J42"/>
    <mergeCell ref="A44:J46"/>
    <mergeCell ref="A25:J26"/>
    <mergeCell ref="A30:J31"/>
    <mergeCell ref="A35:J35"/>
    <mergeCell ref="F14:G14"/>
    <mergeCell ref="F16:G16"/>
    <mergeCell ref="F21:G21"/>
    <mergeCell ref="B28:C28"/>
    <mergeCell ref="E28:F28"/>
    <mergeCell ref="A19:J19"/>
    <mergeCell ref="A23:J23"/>
    <mergeCell ref="A4:C4"/>
    <mergeCell ref="F12:G12"/>
    <mergeCell ref="B12:E12"/>
    <mergeCell ref="B14:E14"/>
    <mergeCell ref="B16:E16"/>
    <mergeCell ref="A10:J10"/>
    <mergeCell ref="A8:J8"/>
  </mergeCells>
  <pageMargins left="0.7" right="0.7" top="0.78740157499999996" bottom="0.78740157499999996" header="0.3" footer="0.3"/>
  <pageSetup paperSize="9" scale="73" orientation="portrait" horizontalDpi="4294967293" verticalDpi="4294967293" r:id="rId1"/>
  <headerFooter>
    <oddFooter>&amp;RDas andere Theater, Mai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EC17F-E545-4BB8-A9D2-4407F30BBC96}">
  <dimension ref="A3:O35"/>
  <sheetViews>
    <sheetView topLeftCell="A13" workbookViewId="0">
      <selection activeCell="F25" sqref="F25"/>
    </sheetView>
  </sheetViews>
  <sheetFormatPr baseColWidth="10" defaultRowHeight="15" x14ac:dyDescent="0.25"/>
  <cols>
    <col min="7" max="7" width="19.28515625" bestFit="1" customWidth="1"/>
    <col min="8" max="8" width="10.140625" bestFit="1" customWidth="1"/>
  </cols>
  <sheetData>
    <row r="3" spans="1:15" ht="18.75" x14ac:dyDescent="0.3">
      <c r="A3" s="10" t="s">
        <v>22</v>
      </c>
    </row>
    <row r="4" spans="1:15" x14ac:dyDescent="0.25">
      <c r="I4" t="s">
        <v>23</v>
      </c>
      <c r="J4" t="s">
        <v>24</v>
      </c>
      <c r="K4" t="s">
        <v>25</v>
      </c>
      <c r="L4" t="s">
        <v>26</v>
      </c>
      <c r="M4" t="s">
        <v>27</v>
      </c>
      <c r="N4" t="s">
        <v>28</v>
      </c>
      <c r="O4" t="s">
        <v>29</v>
      </c>
    </row>
    <row r="5" spans="1:15" x14ac:dyDescent="0.25">
      <c r="A5" t="s">
        <v>30</v>
      </c>
      <c r="B5" t="s">
        <v>28</v>
      </c>
      <c r="C5" s="11">
        <f>va_datum</f>
        <v>44367</v>
      </c>
      <c r="D5" t="s">
        <v>31</v>
      </c>
      <c r="F5" t="s">
        <v>32</v>
      </c>
      <c r="G5" s="12">
        <f>va_zeit</f>
        <v>0.70833333333333337</v>
      </c>
      <c r="H5" t="s">
        <v>33</v>
      </c>
      <c r="I5">
        <f>DAY(C5)</f>
        <v>20</v>
      </c>
      <c r="J5">
        <f>MONTH(C5)</f>
        <v>6</v>
      </c>
      <c r="K5">
        <f>YEAR(C5)</f>
        <v>2021</v>
      </c>
      <c r="L5">
        <f>HOUR(G5)</f>
        <v>17</v>
      </c>
      <c r="M5">
        <v>0</v>
      </c>
      <c r="N5" s="13">
        <f>DATE(K5,J5,I5)</f>
        <v>44367</v>
      </c>
      <c r="O5" s="14">
        <f>TIME(L5,M5,0)</f>
        <v>0.70833333333333337</v>
      </c>
    </row>
    <row r="6" spans="1:15" x14ac:dyDescent="0.25">
      <c r="C6" s="13"/>
    </row>
    <row r="7" spans="1:15" x14ac:dyDescent="0.25">
      <c r="C7" s="12"/>
    </row>
    <row r="8" spans="1:15" ht="18.75" x14ac:dyDescent="0.3">
      <c r="A8" s="10" t="s">
        <v>34</v>
      </c>
      <c r="C8" s="12"/>
    </row>
    <row r="11" spans="1:15" ht="30.75" x14ac:dyDescent="0.3">
      <c r="A11" s="10" t="s">
        <v>35</v>
      </c>
      <c r="E11" s="15" t="s">
        <v>36</v>
      </c>
      <c r="F11" s="15" t="s">
        <v>37</v>
      </c>
      <c r="M11" t="s">
        <v>38</v>
      </c>
    </row>
    <row r="12" spans="1:15" x14ac:dyDescent="0.25">
      <c r="B12" t="s">
        <v>39</v>
      </c>
      <c r="E12" s="3">
        <v>24</v>
      </c>
      <c r="M12" s="13">
        <f>DATE($K$5,$J$5,$I$5-E12/24)</f>
        <v>44366</v>
      </c>
      <c r="N12" s="14">
        <f>$O$5</f>
        <v>0.70833333333333337</v>
      </c>
    </row>
    <row r="13" spans="1:15" x14ac:dyDescent="0.25">
      <c r="E13" s="3"/>
    </row>
    <row r="14" spans="1:15" x14ac:dyDescent="0.25">
      <c r="B14" t="s">
        <v>40</v>
      </c>
      <c r="E14" s="3">
        <v>48</v>
      </c>
      <c r="M14" s="13">
        <f>DATE($K$5,$J$5,$I$5-E14/24)</f>
        <v>44365</v>
      </c>
      <c r="N14" s="14">
        <f>$O$5</f>
        <v>0.70833333333333337</v>
      </c>
    </row>
    <row r="15" spans="1:15" x14ac:dyDescent="0.25">
      <c r="E15" s="3"/>
    </row>
    <row r="16" spans="1:15" x14ac:dyDescent="0.25">
      <c r="B16" t="s">
        <v>41</v>
      </c>
      <c r="E16" s="3">
        <v>72</v>
      </c>
      <c r="M16" s="13">
        <f>DATE($K$5,$J$5,$I$5-E16/24)</f>
        <v>44364</v>
      </c>
      <c r="N16" s="14">
        <f>$O$5</f>
        <v>0.70833333333333337</v>
      </c>
    </row>
    <row r="17" spans="1:14" x14ac:dyDescent="0.25">
      <c r="E17" s="3"/>
    </row>
    <row r="18" spans="1:14" x14ac:dyDescent="0.25">
      <c r="E18" s="3"/>
    </row>
    <row r="19" spans="1:14" ht="30.75" x14ac:dyDescent="0.3">
      <c r="A19" s="10" t="s">
        <v>42</v>
      </c>
      <c r="E19" s="15" t="s">
        <v>37</v>
      </c>
      <c r="M19" t="s">
        <v>43</v>
      </c>
    </row>
    <row r="20" spans="1:14" x14ac:dyDescent="0.25">
      <c r="B20" t="s">
        <v>44</v>
      </c>
      <c r="E20" s="3">
        <v>6</v>
      </c>
      <c r="M20" s="13">
        <f>DATE($K$5,$J$5-E20,$I$5)</f>
        <v>44185</v>
      </c>
      <c r="N20" s="14">
        <f>$O$5</f>
        <v>0.70833333333333337</v>
      </c>
    </row>
    <row r="21" spans="1:14" x14ac:dyDescent="0.25">
      <c r="E21" s="3"/>
    </row>
    <row r="22" spans="1:14" x14ac:dyDescent="0.25">
      <c r="E22" s="3"/>
    </row>
    <row r="23" spans="1:14" x14ac:dyDescent="0.25">
      <c r="E23" s="3"/>
    </row>
    <row r="24" spans="1:14" ht="30.75" x14ac:dyDescent="0.3">
      <c r="A24" s="10" t="s">
        <v>45</v>
      </c>
      <c r="E24" s="15" t="s">
        <v>46</v>
      </c>
      <c r="F24" s="15" t="s">
        <v>37</v>
      </c>
      <c r="G24" t="s">
        <v>47</v>
      </c>
      <c r="J24" t="s">
        <v>48</v>
      </c>
      <c r="M24" t="s">
        <v>49</v>
      </c>
    </row>
    <row r="25" spans="1:14" x14ac:dyDescent="0.25">
      <c r="B25" t="s">
        <v>50</v>
      </c>
      <c r="E25" s="3">
        <v>22</v>
      </c>
      <c r="F25" s="3">
        <v>3</v>
      </c>
      <c r="J25" s="13">
        <f>DATE($K$5,$J$5-F25,$I$5)</f>
        <v>44275</v>
      </c>
      <c r="K25" s="14">
        <f>$O$5</f>
        <v>0.70833333333333337</v>
      </c>
      <c r="M25" s="13">
        <f>DATE($K$5,$J$5,$I$5-E25)</f>
        <v>44345</v>
      </c>
      <c r="N25" s="14">
        <f>$O$5</f>
        <v>0.70833333333333337</v>
      </c>
    </row>
    <row r="26" spans="1:14" x14ac:dyDescent="0.25">
      <c r="E26" s="3"/>
    </row>
    <row r="27" spans="1:14" x14ac:dyDescent="0.25">
      <c r="B27" t="s">
        <v>51</v>
      </c>
      <c r="E27" s="3"/>
      <c r="F27" s="3">
        <v>9</v>
      </c>
      <c r="G27" t="s">
        <v>47</v>
      </c>
      <c r="M27" s="13">
        <f>DATE($K$5,$J$5-F27,$I$5)</f>
        <v>44094</v>
      </c>
      <c r="N27" s="14">
        <f>$O$5</f>
        <v>0.70833333333333337</v>
      </c>
    </row>
    <row r="28" spans="1:14" x14ac:dyDescent="0.25">
      <c r="E28" s="3"/>
      <c r="J28" s="15"/>
    </row>
    <row r="29" spans="1:14" x14ac:dyDescent="0.25">
      <c r="E29" s="3"/>
    </row>
    <row r="30" spans="1:14" x14ac:dyDescent="0.25">
      <c r="E30" s="3"/>
    </row>
    <row r="31" spans="1:14" ht="30.75" x14ac:dyDescent="0.3">
      <c r="A31" s="10" t="s">
        <v>52</v>
      </c>
      <c r="E31" s="3"/>
      <c r="F31" s="15" t="s">
        <v>37</v>
      </c>
      <c r="M31" t="s">
        <v>43</v>
      </c>
    </row>
    <row r="32" spans="1:14" x14ac:dyDescent="0.25">
      <c r="E32" s="3"/>
      <c r="F32" s="3">
        <v>3</v>
      </c>
      <c r="M32" s="13">
        <f>DATE($K$5,$J$5-F32,$I$5)</f>
        <v>44275</v>
      </c>
      <c r="N32" s="14">
        <f>$O$5</f>
        <v>0.70833333333333337</v>
      </c>
    </row>
    <row r="35" spans="1:1" ht="23.25" x14ac:dyDescent="0.35">
      <c r="A35" s="16" t="s">
        <v>53</v>
      </c>
    </row>
  </sheetData>
  <sheetProtection algorithmName="SHA-512" hashValue="XyyZO81r7pwnT4l0tpvHXLSq2IEFDoq9GrOE3eSMn9cKCtc6rSha+ONeyHvsuLQ+aIBfgXZ2f2AqYS8nBAQaYg==" saltValue="1w6cQ1TeVJKfvzG4Qi4C1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13</vt:i4>
      </vt:variant>
    </vt:vector>
  </HeadingPairs>
  <TitlesOfParts>
    <vt:vector size="15" baseType="lpstr">
      <vt:lpstr>Checkliste</vt:lpstr>
      <vt:lpstr>Berechnung</vt:lpstr>
      <vt:lpstr>gd_antigen</vt:lpstr>
      <vt:lpstr>gd_antigen_selbst</vt:lpstr>
      <vt:lpstr>gd_antikoerper</vt:lpstr>
      <vt:lpstr>gd_genesung</vt:lpstr>
      <vt:lpstr>gd_impfung2</vt:lpstr>
      <vt:lpstr>gd_max_impfung1</vt:lpstr>
      <vt:lpstr>gd_min_impfung1</vt:lpstr>
      <vt:lpstr>gd_pcr</vt:lpstr>
      <vt:lpstr>gz_antigen</vt:lpstr>
      <vt:lpstr>gz_antigen_selbst</vt:lpstr>
      <vt:lpstr>gz_pcr</vt:lpstr>
      <vt:lpstr>va_datum</vt:lpstr>
      <vt:lpstr>va_zeit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cp:lastPrinted>2021-05-12T19:31:26Z</cp:lastPrinted>
  <dcterms:created xsi:type="dcterms:W3CDTF">2021-05-12T17:57:23Z</dcterms:created>
  <dcterms:modified xsi:type="dcterms:W3CDTF">2021-05-12T19:32:02Z</dcterms:modified>
</cp:coreProperties>
</file>